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<sst xmlns="http://schemas.openxmlformats.org/spreadsheetml/2006/main" count="151" uniqueCount="59">
  <si>
    <t>Inventaris</t>
  </si>
  <si>
    <t>Debiteuren</t>
  </si>
  <si>
    <t>Crediteuren</t>
  </si>
  <si>
    <t>Kas</t>
  </si>
  <si>
    <t>volgende</t>
  </si>
  <si>
    <t>©  2000  R. van Valburch</t>
  </si>
  <si>
    <t>Voer in de gele cellen</t>
  </si>
  <si>
    <t>onder de 10 in.</t>
  </si>
  <si>
    <t>Geef je antwoorden in de gele cellen.</t>
  </si>
  <si>
    <t>Verander niets buiten de gele cellen.</t>
  </si>
  <si>
    <t>a</t>
  </si>
  <si>
    <t>naar boven</t>
  </si>
  <si>
    <t>Als je het programma verlaat, sla het dan NIET op.</t>
  </si>
  <si>
    <t>Agioreserve</t>
  </si>
  <si>
    <t>Gebouw</t>
  </si>
  <si>
    <t>Voorraden</t>
  </si>
  <si>
    <t>Gepl. Aandelenvermogen</t>
  </si>
  <si>
    <t>Algemene reserve</t>
  </si>
  <si>
    <t>Rendement Havo</t>
  </si>
  <si>
    <t>b</t>
  </si>
  <si>
    <t>c</t>
  </si>
  <si>
    <t>kun je nog een keer oefenen.</t>
  </si>
  <si>
    <t>(positief en geheel)</t>
  </si>
  <si>
    <t>Als je in de cellen E7 t/m E10 andere getallen invult,</t>
  </si>
  <si>
    <t>d</t>
  </si>
  <si>
    <t xml:space="preserve">4  verschillende getallen </t>
  </si>
  <si>
    <t>Verander NIETS buiten de gele cellen.</t>
  </si>
  <si>
    <t>Begin</t>
  </si>
  <si>
    <t xml:space="preserve">De aandeelhoudersvergadering van een BV besluit de winst van </t>
  </si>
  <si>
    <t>het afgelopen boekjaar als volgt te verdelen:</t>
  </si>
  <si>
    <t>Hieronder links staat de balans voor winstverdeling.</t>
  </si>
  <si>
    <t>Maak rechts de balans na winstverdeling.</t>
  </si>
  <si>
    <t>Winst</t>
  </si>
  <si>
    <t>Bank</t>
  </si>
  <si>
    <t xml:space="preserve">       balans voor winstverdeling (x 1 mln. EUR)</t>
  </si>
  <si>
    <t xml:space="preserve">        balans na winstverdeling (x 1 mln. EUR)</t>
  </si>
  <si>
    <t>de rest van de winst wordt toegevoegd aan de algemene reserve.</t>
  </si>
  <si>
    <t xml:space="preserve">Er moet 30% aan vennootschapsbelasting worden betaald, </t>
  </si>
  <si>
    <t>Er moet 30% aan vennootschapsbelasting worden betaald,  de rest van de winst</t>
  </si>
  <si>
    <t>wordt aan de aandeelhouders uitgekeerd.  (Dividendbelasting blijft buiten beschouwing.)</t>
  </si>
  <si>
    <t>Te bet. dividend</t>
  </si>
  <si>
    <t>Te bet. venn.bel.</t>
  </si>
  <si>
    <t xml:space="preserve">De aandeelhoudersvergadering van een BV heeft kort geleden de winst </t>
  </si>
  <si>
    <t>van het vorige boekjaar verdeeld.  Nu wordt de vennootschapsbelasting afgedragen</t>
  </si>
  <si>
    <t>en het didvidend uitgekeerd.</t>
  </si>
  <si>
    <t>Beide betalingen geschieden per bank.</t>
  </si>
  <si>
    <t>Maak rechts de balans na de betalingen.</t>
  </si>
  <si>
    <t>Hieronder links staat de balans voor de betalingen.</t>
  </si>
  <si>
    <t xml:space="preserve">  (Dividendbelasting blijft buiten beschouwing.)</t>
  </si>
  <si>
    <t xml:space="preserve">       balans voor betalingen (x 1 mln. EUR)</t>
  </si>
  <si>
    <t xml:space="preserve">        balans na betalingen (x 1 mln. EUR)</t>
  </si>
  <si>
    <t>Winstverdeling en winstuitkering</t>
  </si>
  <si>
    <t>De aandeelhoudersvergadering van een BV besluit de winst van het afgelopen jaar als volgt te verdelen:</t>
  </si>
  <si>
    <t xml:space="preserve">wordt toegevoegd aan de reserve, de rest  wordt aan de aandeelhouders uitgekeerd. </t>
  </si>
  <si>
    <t xml:space="preserve"> (Dividendbelasting blijft buiten beschouwing.)</t>
  </si>
  <si>
    <t xml:space="preserve">Er moet 30 procent aan vennootschapsbelasting worden betaald,  50 procent van de winst </t>
  </si>
  <si>
    <t xml:space="preserve">Hieronder staan 4 vraagstukken.  </t>
  </si>
  <si>
    <t>Extra oefeningen bij hoofdstuk 22</t>
  </si>
  <si>
    <t>RH22-431</t>
  </si>
</sst>
</file>

<file path=xl/styles.xml><?xml version="1.0" encoding="utf-8"?>
<styleSheet xmlns="http://schemas.openxmlformats.org/spreadsheetml/2006/main">
  <numFmts count="1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_-* #,##0_-;_-* #,##0\-;_-* &quot;-&quot;??_-;_-@_-"/>
    <numFmt numFmtId="165" formatCode="_-* #,##0.0_-;_-* #,##0.0\-;_-* &quot;-&quot;??_-;_-@_-"/>
    <numFmt numFmtId="166" formatCode="#,##0.0"/>
  </numFmts>
  <fonts count="25">
    <font>
      <sz val="10"/>
      <name val="Aria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10"/>
      <color indexed="10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0" applyFont="1" applyAlignment="1" applyProtection="1">
      <alignment/>
      <protection hidden="1"/>
    </xf>
    <xf numFmtId="4" fontId="23" fillId="0" borderId="0" xfId="0" applyNumberFormat="1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4" fontId="6" fillId="0" borderId="0" xfId="0" applyNumberFormat="1" applyFont="1" applyFill="1" applyAlignment="1" applyProtection="1">
      <alignment horizontal="left"/>
      <protection hidden="1"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3" fontId="12" fillId="0" borderId="0" xfId="15" applyFont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6" fillId="0" borderId="0" xfId="0" applyNumberFormat="1" applyFont="1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 horizontal="left"/>
      <protection hidden="1" locked="0"/>
    </xf>
    <xf numFmtId="4" fontId="12" fillId="0" borderId="0" xfId="0" applyNumberFormat="1" applyFont="1" applyFill="1" applyAlignment="1" applyProtection="1">
      <alignment/>
      <protection hidden="1"/>
    </xf>
    <xf numFmtId="4" fontId="1" fillId="0" borderId="0" xfId="0" applyNumberFormat="1" applyFont="1" applyFill="1" applyAlignment="1" applyProtection="1">
      <alignment/>
      <protection hidden="1"/>
    </xf>
    <xf numFmtId="4" fontId="1" fillId="2" borderId="1" xfId="0" applyNumberFormat="1" applyFont="1" applyFill="1" applyBorder="1" applyAlignment="1" applyProtection="1">
      <alignment horizontal="left"/>
      <protection hidden="1" locked="0"/>
    </xf>
    <xf numFmtId="4" fontId="1" fillId="2" borderId="2" xfId="0" applyNumberFormat="1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3" fontId="1" fillId="3" borderId="4" xfId="0" applyNumberFormat="1" applyFont="1" applyFill="1" applyBorder="1" applyAlignment="1" applyProtection="1">
      <alignment/>
      <protection hidden="1" locked="0"/>
    </xf>
    <xf numFmtId="4" fontId="1" fillId="2" borderId="5" xfId="0" applyNumberFormat="1" applyFont="1" applyFill="1" applyBorder="1" applyAlignment="1" applyProtection="1">
      <alignment horizontal="left"/>
      <protection hidden="1" locked="0"/>
    </xf>
    <xf numFmtId="4" fontId="1" fillId="2" borderId="0" xfId="0" applyNumberFormat="1" applyFont="1" applyFill="1" applyBorder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4" fontId="1" fillId="2" borderId="7" xfId="0" applyNumberFormat="1" applyFont="1" applyFill="1" applyBorder="1" applyAlignment="1" applyProtection="1">
      <alignment horizontal="left"/>
      <protection hidden="1" locked="0"/>
    </xf>
    <xf numFmtId="4" fontId="1" fillId="2" borderId="8" xfId="0" applyNumberFormat="1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 horizontal="left"/>
      <protection hidden="1" locked="0"/>
    </xf>
    <xf numFmtId="4" fontId="1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 locked="0"/>
    </xf>
    <xf numFmtId="4" fontId="1" fillId="0" borderId="0" xfId="0" applyNumberFormat="1" applyFont="1" applyFill="1" applyAlignment="1" applyProtection="1">
      <alignment horizontal="left"/>
      <protection hidden="1" locked="0"/>
    </xf>
    <xf numFmtId="4" fontId="13" fillId="0" borderId="0" xfId="0" applyNumberFormat="1" applyFont="1" applyFill="1" applyAlignment="1" applyProtection="1">
      <alignment horizontal="left"/>
      <protection hidden="1" locked="0"/>
    </xf>
    <xf numFmtId="4" fontId="13" fillId="0" borderId="0" xfId="0" applyNumberFormat="1" applyFont="1" applyFill="1" applyAlignment="1" applyProtection="1">
      <alignment/>
      <protection hidden="1"/>
    </xf>
    <xf numFmtId="4" fontId="19" fillId="0" borderId="0" xfId="2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64" fontId="4" fillId="0" borderId="0" xfId="15" applyNumberFormat="1" applyFont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164" fontId="12" fillId="0" borderId="10" xfId="15" applyNumberFormat="1" applyFont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4" fillId="0" borderId="5" xfId="0" applyFont="1" applyBorder="1" applyAlignment="1" applyProtection="1">
      <alignment/>
      <protection hidden="1"/>
    </xf>
    <xf numFmtId="3" fontId="4" fillId="0" borderId="0" xfId="0" applyNumberFormat="1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4" fillId="3" borderId="11" xfId="0" applyFont="1" applyFill="1" applyBorder="1" applyAlignment="1" applyProtection="1">
      <alignment/>
      <protection hidden="1" locked="0"/>
    </xf>
    <xf numFmtId="4" fontId="13" fillId="0" borderId="0" xfId="0" applyNumberFormat="1" applyFont="1" applyFill="1" applyAlignment="1" applyProtection="1">
      <alignment/>
      <protection hidden="1" locked="0"/>
    </xf>
    <xf numFmtId="164" fontId="17" fillId="0" borderId="0" xfId="0" applyNumberFormat="1" applyFont="1" applyFill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3" fontId="17" fillId="0" borderId="0" xfId="0" applyNumberFormat="1" applyFont="1" applyFill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/>
    </xf>
    <xf numFmtId="3" fontId="17" fillId="0" borderId="0" xfId="0" applyNumberFormat="1" applyFont="1" applyFill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43" fontId="4" fillId="0" borderId="0" xfId="15" applyFont="1" applyFill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43" fontId="15" fillId="0" borderId="0" xfId="15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19" fillId="0" borderId="0" xfId="20" applyFont="1" applyAlignment="1" applyProtection="1">
      <alignment/>
      <protection hidden="1"/>
    </xf>
    <xf numFmtId="43" fontId="13" fillId="0" borderId="0" xfId="15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 locked="0"/>
    </xf>
    <xf numFmtId="0" fontId="14" fillId="0" borderId="15" xfId="0" applyFont="1" applyBorder="1" applyAlignment="1" applyProtection="1">
      <alignment/>
      <protection hidden="1"/>
    </xf>
    <xf numFmtId="0" fontId="4" fillId="3" borderId="16" xfId="0" applyFont="1" applyFill="1" applyBorder="1" applyAlignment="1" applyProtection="1">
      <alignment/>
      <protection hidden="1" locked="0"/>
    </xf>
    <xf numFmtId="0" fontId="21" fillId="0" borderId="0" xfId="20" applyFont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 hidden="1" locked="0"/>
    </xf>
    <xf numFmtId="43" fontId="4" fillId="0" borderId="0" xfId="15" applyFont="1" applyAlignment="1" applyProtection="1">
      <alignment/>
      <protection hidden="1"/>
    </xf>
    <xf numFmtId="0" fontId="4" fillId="3" borderId="17" xfId="0" applyFont="1" applyFill="1" applyBorder="1" applyAlignment="1" applyProtection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10" fillId="0" borderId="0" xfId="20" applyFont="1" applyAlignment="1" applyProtection="1">
      <alignment/>
      <protection hidden="1"/>
    </xf>
    <xf numFmtId="4" fontId="5" fillId="0" borderId="0" xfId="0" applyNumberFormat="1" applyFont="1" applyFill="1" applyAlignment="1" applyProtection="1">
      <alignment/>
      <protection hidden="1"/>
    </xf>
    <xf numFmtId="4" fontId="5" fillId="0" borderId="0" xfId="0" applyNumberFormat="1" applyFont="1" applyFill="1" applyAlignment="1" applyProtection="1">
      <alignment horizontal="left"/>
      <protection hidden="1" locked="0"/>
    </xf>
    <xf numFmtId="43" fontId="9" fillId="0" borderId="0" xfId="15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 locked="0"/>
    </xf>
    <xf numFmtId="4" fontId="3" fillId="0" borderId="0" xfId="0" applyNumberFormat="1" applyFont="1" applyFill="1" applyAlignment="1" applyProtection="1">
      <alignment horizontal="left"/>
      <protection hidden="1" locked="0"/>
    </xf>
    <xf numFmtId="4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0" fillId="0" borderId="0" xfId="20" applyFont="1" applyAlignment="1" applyProtection="1">
      <alignment/>
      <protection hidden="1"/>
    </xf>
    <xf numFmtId="4" fontId="11" fillId="0" borderId="0" xfId="0" applyNumberFormat="1" applyFont="1" applyFill="1" applyAlignment="1" applyProtection="1">
      <alignment horizontal="left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9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3.8515625" style="10" customWidth="1"/>
    <col min="2" max="2" width="13.140625" style="10" customWidth="1"/>
    <col min="3" max="3" width="7.421875" style="10" customWidth="1"/>
    <col min="4" max="4" width="19.8515625" style="10" customWidth="1"/>
    <col min="5" max="5" width="6.28125" style="10" customWidth="1"/>
    <col min="6" max="6" width="2.8515625" style="10" customWidth="1"/>
    <col min="7" max="7" width="13.140625" style="10" customWidth="1"/>
    <col min="8" max="8" width="7.00390625" style="10" customWidth="1"/>
    <col min="9" max="9" width="21.00390625" style="10" customWidth="1"/>
    <col min="10" max="10" width="5.8515625" style="10" customWidth="1"/>
    <col min="11" max="11" width="6.8515625" style="10" customWidth="1"/>
    <col min="12" max="22" width="6.140625" style="10" customWidth="1"/>
    <col min="23" max="23" width="8.57421875" style="9" customWidth="1"/>
    <col min="24" max="16384" width="9.140625" style="10" customWidth="1"/>
  </cols>
  <sheetData>
    <row r="1" spans="1:23" s="1" customFormat="1" ht="12">
      <c r="A1" s="1" t="s">
        <v>58</v>
      </c>
      <c r="D1" s="2" t="s">
        <v>5</v>
      </c>
      <c r="W1" s="3"/>
    </row>
    <row r="2" spans="1:29" ht="20.25">
      <c r="A2" s="4" t="s">
        <v>18</v>
      </c>
      <c r="B2" s="5"/>
      <c r="C2" s="5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X2" s="7"/>
      <c r="Y2" s="7"/>
      <c r="Z2" s="7"/>
      <c r="AA2" s="7"/>
      <c r="AB2" s="7"/>
      <c r="AC2" s="7"/>
    </row>
    <row r="3" spans="1:23" s="7" customFormat="1" ht="20.25">
      <c r="A3" s="5" t="s">
        <v>51</v>
      </c>
      <c r="B3" s="11"/>
      <c r="C3" s="5"/>
      <c r="D3" s="11"/>
      <c r="W3" s="9"/>
    </row>
    <row r="4" spans="1:5" ht="16.5" customHeight="1">
      <c r="A4" s="12" t="s">
        <v>57</v>
      </c>
      <c r="B4" s="13"/>
      <c r="C4" s="13"/>
      <c r="D4" s="13"/>
      <c r="E4" s="13"/>
    </row>
    <row r="5" spans="2:5" ht="17.25" customHeight="1">
      <c r="B5" s="13"/>
      <c r="C5" s="13"/>
      <c r="D5" s="13"/>
      <c r="E5" s="13"/>
    </row>
    <row r="6" spans="1:5" ht="14.25">
      <c r="A6" s="14"/>
      <c r="B6" s="14"/>
      <c r="C6" s="14"/>
      <c r="D6" s="14"/>
      <c r="E6" s="14"/>
    </row>
    <row r="7" spans="1:5" ht="14.25">
      <c r="A7" s="14"/>
      <c r="B7" s="15" t="s">
        <v>6</v>
      </c>
      <c r="C7" s="16"/>
      <c r="D7" s="17"/>
      <c r="E7" s="18">
        <v>4</v>
      </c>
    </row>
    <row r="8" spans="1:5" ht="14.25">
      <c r="A8" s="14"/>
      <c r="B8" s="19" t="s">
        <v>25</v>
      </c>
      <c r="C8" s="20"/>
      <c r="D8" s="21"/>
      <c r="E8" s="18">
        <v>8</v>
      </c>
    </row>
    <row r="9" spans="1:5" ht="14.25">
      <c r="A9" s="14"/>
      <c r="B9" s="22" t="s">
        <v>22</v>
      </c>
      <c r="C9" s="20"/>
      <c r="D9" s="21"/>
      <c r="E9" s="18">
        <v>2</v>
      </c>
    </row>
    <row r="10" spans="1:5" ht="14.25">
      <c r="A10" s="14"/>
      <c r="B10" s="23" t="s">
        <v>7</v>
      </c>
      <c r="C10" s="24"/>
      <c r="D10" s="25"/>
      <c r="E10" s="18">
        <v>6</v>
      </c>
    </row>
    <row r="11" spans="1:5" ht="14.25">
      <c r="A11" s="14"/>
      <c r="B11" s="26"/>
      <c r="C11" s="27"/>
      <c r="D11" s="28"/>
      <c r="E11" s="29"/>
    </row>
    <row r="12" spans="1:5" ht="14.25">
      <c r="A12" s="14"/>
      <c r="B12" s="26" t="s">
        <v>56</v>
      </c>
      <c r="C12" s="27"/>
      <c r="D12" s="28"/>
      <c r="E12" s="30" t="s">
        <v>8</v>
      </c>
    </row>
    <row r="13" spans="1:5" ht="14.25">
      <c r="A13" s="14"/>
      <c r="B13" s="31" t="s">
        <v>26</v>
      </c>
      <c r="C13" s="14"/>
      <c r="D13" s="14"/>
      <c r="E13" s="14"/>
    </row>
    <row r="14" spans="1:23" s="34" customFormat="1" ht="14.25">
      <c r="A14" s="32"/>
      <c r="B14" s="33" t="s">
        <v>27</v>
      </c>
      <c r="C14" s="32"/>
      <c r="E14" s="32"/>
      <c r="W14" s="35"/>
    </row>
    <row r="15" spans="1:5" ht="13.5" customHeight="1">
      <c r="A15" s="32"/>
      <c r="C15" s="32"/>
      <c r="D15" s="32"/>
      <c r="E15" s="32"/>
    </row>
    <row r="16" spans="1:2" ht="14.25">
      <c r="A16" s="30" t="s">
        <v>10</v>
      </c>
      <c r="B16" s="10" t="s">
        <v>28</v>
      </c>
    </row>
    <row r="17" ht="14.25">
      <c r="B17" s="36" t="s">
        <v>29</v>
      </c>
    </row>
    <row r="18" ht="14.25">
      <c r="B18" s="10" t="s">
        <v>37</v>
      </c>
    </row>
    <row r="19" ht="14.25">
      <c r="B19" s="10" t="s">
        <v>36</v>
      </c>
    </row>
    <row r="20" spans="2:7" ht="14.25">
      <c r="B20" s="10" t="s">
        <v>30</v>
      </c>
      <c r="G20" s="10" t="s">
        <v>31</v>
      </c>
    </row>
    <row r="21" spans="2:4" ht="14.25">
      <c r="B21" s="31" t="s">
        <v>9</v>
      </c>
      <c r="D21" s="36"/>
    </row>
    <row r="22" ht="14.25">
      <c r="D22" s="36"/>
    </row>
    <row r="23" spans="1:25" ht="15" thickBot="1">
      <c r="A23" s="7"/>
      <c r="B23" s="37" t="s">
        <v>34</v>
      </c>
      <c r="C23" s="37"/>
      <c r="D23" s="38"/>
      <c r="E23" s="37"/>
      <c r="F23" s="39"/>
      <c r="G23" s="37" t="s">
        <v>35</v>
      </c>
      <c r="H23" s="37"/>
      <c r="I23" s="37"/>
      <c r="J23" s="4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7"/>
      <c r="Y23" s="7"/>
    </row>
    <row r="24" spans="2:23" ht="14.25">
      <c r="B24" s="10" t="s">
        <v>14</v>
      </c>
      <c r="C24" s="10">
        <v>18</v>
      </c>
      <c r="D24" s="41" t="s">
        <v>16</v>
      </c>
      <c r="E24" s="42">
        <f>(E9+2)</f>
        <v>4</v>
      </c>
      <c r="F24" s="43"/>
      <c r="G24" s="10" t="s">
        <v>14</v>
      </c>
      <c r="H24" s="10">
        <f aca="true" t="shared" si="0" ref="H24:H29">C24</f>
        <v>18</v>
      </c>
      <c r="I24" s="44" t="s">
        <v>16</v>
      </c>
      <c r="J24" s="45">
        <v>5</v>
      </c>
      <c r="K24" s="46" t="str">
        <f>IF(W24=J24,"GOED","FOUT")</f>
        <v>FOUT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>
        <f>E24</f>
        <v>4</v>
      </c>
    </row>
    <row r="25" spans="2:23" ht="14.25">
      <c r="B25" s="10" t="s">
        <v>0</v>
      </c>
      <c r="C25" s="42">
        <f>E24</f>
        <v>4</v>
      </c>
      <c r="D25" s="48" t="s">
        <v>13</v>
      </c>
      <c r="E25" s="10">
        <v>40</v>
      </c>
      <c r="F25" s="43"/>
      <c r="G25" s="10" t="s">
        <v>0</v>
      </c>
      <c r="H25" s="10">
        <f t="shared" si="0"/>
        <v>4</v>
      </c>
      <c r="I25" s="48" t="s">
        <v>13</v>
      </c>
      <c r="J25" s="45">
        <v>33</v>
      </c>
      <c r="K25" s="46" t="str">
        <f>IF(W25=J25,"GOED","FOUT")</f>
        <v>FOUT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7">
        <f>E25</f>
        <v>40</v>
      </c>
    </row>
    <row r="26" spans="2:26" ht="14.25">
      <c r="B26" s="10" t="s">
        <v>15</v>
      </c>
      <c r="C26" s="10">
        <f>E26-4</f>
        <v>96</v>
      </c>
      <c r="D26" s="48" t="s">
        <v>17</v>
      </c>
      <c r="E26" s="10">
        <f>E28+20</f>
        <v>100</v>
      </c>
      <c r="F26" s="43"/>
      <c r="G26" s="10" t="s">
        <v>15</v>
      </c>
      <c r="H26" s="10">
        <f t="shared" si="0"/>
        <v>96</v>
      </c>
      <c r="I26" s="48" t="s">
        <v>17</v>
      </c>
      <c r="J26" s="45">
        <v>88</v>
      </c>
      <c r="K26" s="46" t="str">
        <f>IF(W26=J26,"GOED","FOUT")</f>
        <v>FOUT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9">
        <f>E26+0.7*E28</f>
        <v>156</v>
      </c>
      <c r="X26" s="14"/>
      <c r="Y26" s="14"/>
      <c r="Z26" s="14"/>
    </row>
    <row r="27" spans="2:26" ht="14.25">
      <c r="B27" s="10" t="s">
        <v>1</v>
      </c>
      <c r="C27" s="10">
        <v>32</v>
      </c>
      <c r="D27" s="48" t="s">
        <v>2</v>
      </c>
      <c r="E27" s="10">
        <v>10</v>
      </c>
      <c r="F27" s="43"/>
      <c r="G27" s="10" t="s">
        <v>1</v>
      </c>
      <c r="H27" s="10">
        <f t="shared" si="0"/>
        <v>32</v>
      </c>
      <c r="I27" s="48" t="s">
        <v>2</v>
      </c>
      <c r="J27" s="45">
        <v>10</v>
      </c>
      <c r="K27" s="46" t="str">
        <f>IF(W27=J27,"GOED","FOUT")</f>
        <v>GOED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9">
        <f>E27</f>
        <v>10</v>
      </c>
      <c r="X27" s="14"/>
      <c r="Y27" s="14"/>
      <c r="Z27" s="14"/>
    </row>
    <row r="28" spans="2:23" ht="14.25">
      <c r="B28" s="10" t="s">
        <v>33</v>
      </c>
      <c r="C28" s="10">
        <f>E28+2</f>
        <v>82</v>
      </c>
      <c r="D28" s="48" t="s">
        <v>32</v>
      </c>
      <c r="E28" s="10">
        <f>(E8)*10</f>
        <v>80</v>
      </c>
      <c r="F28" s="43"/>
      <c r="G28" s="10" t="s">
        <v>33</v>
      </c>
      <c r="H28" s="28">
        <f t="shared" si="0"/>
        <v>82</v>
      </c>
      <c r="I28" s="50" t="s">
        <v>41</v>
      </c>
      <c r="J28" s="45">
        <v>12</v>
      </c>
      <c r="K28" s="46" t="str">
        <f>IF(W28=J28,"GOED","FOUT")</f>
        <v>FOUT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51">
        <f>0.3*E28</f>
        <v>24</v>
      </c>
    </row>
    <row r="29" spans="2:10" ht="15" thickBot="1">
      <c r="B29" s="10" t="s">
        <v>3</v>
      </c>
      <c r="C29" s="10">
        <v>2</v>
      </c>
      <c r="D29" s="48"/>
      <c r="F29" s="43"/>
      <c r="G29" s="10" t="s">
        <v>3</v>
      </c>
      <c r="H29" s="52">
        <f t="shared" si="0"/>
        <v>2</v>
      </c>
      <c r="I29" s="48"/>
      <c r="J29" s="53"/>
    </row>
    <row r="30" spans="3:10" ht="15" thickBot="1">
      <c r="C30" s="54">
        <f>SUM(C24:C29)</f>
        <v>234</v>
      </c>
      <c r="D30" s="48"/>
      <c r="E30" s="54">
        <f>SUM(E24:E29)</f>
        <v>234</v>
      </c>
      <c r="F30" s="55"/>
      <c r="H30" s="56">
        <f>SUM(H24:H29)</f>
        <v>234</v>
      </c>
      <c r="I30" s="48"/>
      <c r="J30" s="56">
        <f>SUM(J24:J29)</f>
        <v>148</v>
      </c>
    </row>
    <row r="31" spans="3:23" s="57" customFormat="1" ht="13.5" thickTop="1">
      <c r="C31" s="58" t="str">
        <f>IF(C30=E30,"DEBETTELLING=CREDITTELLING","NOG GEEN EVENWICHT")</f>
        <v>DEBETTELLING=CREDITTELLING</v>
      </c>
      <c r="F31" s="59"/>
      <c r="H31" s="58" t="str">
        <f>IF(H30=J30,"DEBETTELLING=CREDITTELLING","NOG GEEN EVENWICHT")</f>
        <v>NOG GEEN EVENWICHT</v>
      </c>
      <c r="W31" s="60"/>
    </row>
    <row r="32" spans="2:23" s="34" customFormat="1" ht="14.25">
      <c r="B32" s="61" t="s">
        <v>4</v>
      </c>
      <c r="F32" s="62"/>
      <c r="W32" s="35"/>
    </row>
    <row r="34" spans="1:29" ht="14.25">
      <c r="A34" s="63"/>
      <c r="B34" s="14"/>
      <c r="C34" s="14"/>
      <c r="D34" s="14"/>
      <c r="E34" s="14"/>
      <c r="F34" s="3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64"/>
      <c r="X34" s="14"/>
      <c r="Y34" s="14"/>
      <c r="Z34" s="14"/>
      <c r="AA34" s="14"/>
      <c r="AB34" s="14"/>
      <c r="AC34" s="14"/>
    </row>
    <row r="35" spans="1:29" ht="14.25">
      <c r="A35" s="63"/>
      <c r="B35" s="14"/>
      <c r="C35" s="14"/>
      <c r="D35" s="14"/>
      <c r="E35" s="14"/>
      <c r="F35" s="3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64"/>
      <c r="X35" s="14"/>
      <c r="Y35" s="14"/>
      <c r="Z35" s="14"/>
      <c r="AA35" s="14"/>
      <c r="AB35" s="14"/>
      <c r="AC35" s="14"/>
    </row>
    <row r="36" spans="1:29" ht="14.25">
      <c r="A36" s="63"/>
      <c r="B36" s="14"/>
      <c r="C36" s="14"/>
      <c r="D36" s="14"/>
      <c r="E36" s="14"/>
      <c r="F36" s="3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64"/>
      <c r="X36" s="14"/>
      <c r="Y36" s="14"/>
      <c r="Z36" s="14"/>
      <c r="AA36" s="14"/>
      <c r="AB36" s="14"/>
      <c r="AC36" s="14"/>
    </row>
    <row r="37" spans="1:45" ht="14.25">
      <c r="A37" s="14"/>
      <c r="B37" s="14"/>
      <c r="C37" s="14"/>
      <c r="D37" s="65"/>
      <c r="E37" s="30"/>
      <c r="F37" s="55"/>
      <c r="G37" s="43"/>
      <c r="H37" s="3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X37" s="43"/>
      <c r="Y37" s="43"/>
      <c r="Z37" s="43"/>
      <c r="AA37" s="14"/>
      <c r="AB37" s="14"/>
      <c r="AC37" s="14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29" ht="14.25">
      <c r="A38" s="30" t="s">
        <v>19</v>
      </c>
      <c r="B38" s="10" t="s">
        <v>28</v>
      </c>
      <c r="AC38" s="14"/>
    </row>
    <row r="39" spans="1:45" s="43" customFormat="1" ht="14.25">
      <c r="A39" s="10"/>
      <c r="B39" s="3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9"/>
      <c r="X39" s="10"/>
      <c r="Y39" s="10"/>
      <c r="Z39" s="10"/>
      <c r="AA39" s="10"/>
      <c r="AB39" s="10"/>
      <c r="AC39" s="14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ht="14.25">
      <c r="B40" s="10" t="s">
        <v>38</v>
      </c>
    </row>
    <row r="41" ht="14.25">
      <c r="B41" s="10" t="s">
        <v>39</v>
      </c>
    </row>
    <row r="42" spans="2:7" ht="18" customHeight="1">
      <c r="B42" s="10" t="s">
        <v>30</v>
      </c>
      <c r="G42" s="10" t="s">
        <v>31</v>
      </c>
    </row>
    <row r="43" spans="2:4" ht="14.25">
      <c r="B43" s="31" t="s">
        <v>9</v>
      </c>
      <c r="D43" s="36"/>
    </row>
    <row r="44" ht="12.75" customHeight="1">
      <c r="D44" s="36"/>
    </row>
    <row r="45" spans="1:25" ht="15" thickBot="1">
      <c r="A45" s="7"/>
      <c r="B45" s="37" t="s">
        <v>34</v>
      </c>
      <c r="C45" s="37"/>
      <c r="D45" s="38"/>
      <c r="E45" s="37"/>
      <c r="F45" s="39"/>
      <c r="G45" s="37" t="s">
        <v>35</v>
      </c>
      <c r="H45" s="37"/>
      <c r="I45" s="37"/>
      <c r="J45" s="4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7"/>
      <c r="Y45" s="7"/>
    </row>
    <row r="46" spans="2:23" ht="14.25">
      <c r="B46" s="10" t="s">
        <v>14</v>
      </c>
      <c r="C46" s="10">
        <f>C24</f>
        <v>18</v>
      </c>
      <c r="D46" s="41" t="s">
        <v>16</v>
      </c>
      <c r="E46" s="42">
        <f>E24+2</f>
        <v>6</v>
      </c>
      <c r="F46" s="43"/>
      <c r="G46" s="10" t="s">
        <v>14</v>
      </c>
      <c r="H46" s="10">
        <f aca="true" t="shared" si="1" ref="H46:H51">C46</f>
        <v>18</v>
      </c>
      <c r="I46" s="66" t="s">
        <v>16</v>
      </c>
      <c r="J46" s="45">
        <v>3</v>
      </c>
      <c r="K46" s="46" t="str">
        <f aca="true" t="shared" si="2" ref="K46:K51">IF(W46=J46,"GOED","FOUT")</f>
        <v>FOUT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7">
        <f>E46</f>
        <v>6</v>
      </c>
    </row>
    <row r="47" spans="2:23" ht="14.25">
      <c r="B47" s="10" t="s">
        <v>0</v>
      </c>
      <c r="C47" s="10">
        <f>C25</f>
        <v>4</v>
      </c>
      <c r="D47" s="48" t="s">
        <v>13</v>
      </c>
      <c r="E47" s="10">
        <f>E25-2</f>
        <v>38</v>
      </c>
      <c r="F47" s="43"/>
      <c r="G47" s="10" t="s">
        <v>0</v>
      </c>
      <c r="H47" s="10">
        <f t="shared" si="1"/>
        <v>4</v>
      </c>
      <c r="I47" s="48" t="s">
        <v>13</v>
      </c>
      <c r="J47" s="45">
        <v>4</v>
      </c>
      <c r="K47" s="46" t="str">
        <f t="shared" si="2"/>
        <v>FOUT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7">
        <f>E47</f>
        <v>38</v>
      </c>
    </row>
    <row r="48" spans="2:26" ht="14.25" customHeight="1">
      <c r="B48" s="10" t="s">
        <v>15</v>
      </c>
      <c r="C48" s="10">
        <f>C26-2</f>
        <v>94</v>
      </c>
      <c r="D48" s="48" t="s">
        <v>17</v>
      </c>
      <c r="E48" s="10">
        <f>E26</f>
        <v>100</v>
      </c>
      <c r="F48" s="43"/>
      <c r="G48" s="10" t="s">
        <v>15</v>
      </c>
      <c r="H48" s="10">
        <f t="shared" si="1"/>
        <v>94</v>
      </c>
      <c r="I48" s="48" t="s">
        <v>17</v>
      </c>
      <c r="J48" s="45">
        <v>4</v>
      </c>
      <c r="K48" s="46" t="str">
        <f t="shared" si="2"/>
        <v>FOUT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9">
        <f>E48</f>
        <v>100</v>
      </c>
      <c r="X48" s="14"/>
      <c r="Y48" s="14"/>
      <c r="Z48" s="14"/>
    </row>
    <row r="49" spans="2:26" ht="14.25">
      <c r="B49" s="10" t="s">
        <v>1</v>
      </c>
      <c r="C49" s="10">
        <f>C27+2</f>
        <v>34</v>
      </c>
      <c r="D49" s="48" t="s">
        <v>2</v>
      </c>
      <c r="E49" s="10">
        <f>E27+2</f>
        <v>12</v>
      </c>
      <c r="F49" s="43"/>
      <c r="G49" s="10" t="s">
        <v>1</v>
      </c>
      <c r="H49" s="10">
        <f t="shared" si="1"/>
        <v>34</v>
      </c>
      <c r="I49" s="48" t="s">
        <v>2</v>
      </c>
      <c r="J49" s="45">
        <v>4</v>
      </c>
      <c r="K49" s="46" t="str">
        <f t="shared" si="2"/>
        <v>FOUT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9">
        <f>E49</f>
        <v>12</v>
      </c>
      <c r="X49" s="14"/>
      <c r="Y49" s="14"/>
      <c r="Z49" s="14"/>
    </row>
    <row r="50" spans="2:23" ht="14.25">
      <c r="B50" s="10" t="s">
        <v>33</v>
      </c>
      <c r="C50" s="10">
        <f>C28+2</f>
        <v>84</v>
      </c>
      <c r="D50" s="48" t="s">
        <v>32</v>
      </c>
      <c r="E50" s="10">
        <f>E28</f>
        <v>80</v>
      </c>
      <c r="F50" s="43"/>
      <c r="G50" s="10" t="s">
        <v>33</v>
      </c>
      <c r="H50" s="28">
        <f t="shared" si="1"/>
        <v>84</v>
      </c>
      <c r="I50" s="48" t="s">
        <v>41</v>
      </c>
      <c r="J50" s="45">
        <v>4</v>
      </c>
      <c r="K50" s="46" t="str">
        <f t="shared" si="2"/>
        <v>FOUT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51">
        <f>0.3*E50</f>
        <v>24</v>
      </c>
    </row>
    <row r="51" spans="2:23" ht="15" thickBot="1">
      <c r="B51" s="10" t="s">
        <v>3</v>
      </c>
      <c r="C51" s="10">
        <f>C29</f>
        <v>2</v>
      </c>
      <c r="D51" s="48"/>
      <c r="F51" s="43"/>
      <c r="G51" s="10" t="s">
        <v>3</v>
      </c>
      <c r="H51" s="53">
        <f t="shared" si="1"/>
        <v>2</v>
      </c>
      <c r="I51" s="48" t="s">
        <v>40</v>
      </c>
      <c r="J51" s="67">
        <v>3</v>
      </c>
      <c r="K51" s="46" t="str">
        <f t="shared" si="2"/>
        <v>FOUT</v>
      </c>
      <c r="W51" s="49">
        <f>0.7*E50</f>
        <v>56</v>
      </c>
    </row>
    <row r="52" spans="3:10" ht="15" thickBot="1">
      <c r="C52" s="54">
        <f>SUM(C46:C51)</f>
        <v>236</v>
      </c>
      <c r="D52" s="48"/>
      <c r="E52" s="54">
        <f>SUM(E46:E51)</f>
        <v>236</v>
      </c>
      <c r="F52" s="55"/>
      <c r="H52" s="56">
        <f>SUM(H46:H51)</f>
        <v>236</v>
      </c>
      <c r="I52" s="48"/>
      <c r="J52" s="56">
        <f>SUM(J46:J51)</f>
        <v>22</v>
      </c>
    </row>
    <row r="53" spans="3:23" s="57" customFormat="1" ht="13.5" thickTop="1">
      <c r="C53" s="58" t="str">
        <f>IF(C52=E52,"DEBETTELLING=CREDITTELLING","NOG GEEN EVENWICHT")</f>
        <v>DEBETTELLING=CREDITTELLING</v>
      </c>
      <c r="F53" s="59"/>
      <c r="H53" s="58" t="str">
        <f>IF(H52=J52,"DEBETTELLING=CREDITTELLING","NOG GEEN EVENWICHT")</f>
        <v>NOG GEEN EVENWICHT</v>
      </c>
      <c r="W53" s="60"/>
    </row>
    <row r="54" spans="2:23" s="34" customFormat="1" ht="14.25">
      <c r="B54" s="61" t="s">
        <v>4</v>
      </c>
      <c r="F54" s="62"/>
      <c r="I54" s="68"/>
      <c r="W54" s="35"/>
    </row>
    <row r="56" spans="1:6" ht="14.25">
      <c r="A56" s="13"/>
      <c r="B56" s="13"/>
      <c r="C56" s="13"/>
      <c r="D56" s="13"/>
      <c r="E56" s="69"/>
      <c r="F56" s="70"/>
    </row>
    <row r="60" spans="1:45" ht="14.25">
      <c r="A60" s="30" t="s">
        <v>20</v>
      </c>
      <c r="B60" s="10" t="s">
        <v>42</v>
      </c>
      <c r="AA60" s="14"/>
      <c r="AB60" s="14"/>
      <c r="AC60" s="14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2:29" ht="14.25">
      <c r="B61" s="36" t="s">
        <v>43</v>
      </c>
      <c r="Z61" s="14"/>
      <c r="AA61" s="14"/>
      <c r="AB61" s="14"/>
      <c r="AC61" s="14"/>
    </row>
    <row r="62" spans="1:45" s="7" customFormat="1" ht="14.25">
      <c r="A62" s="10"/>
      <c r="B62" s="10" t="s">
        <v>44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9"/>
      <c r="X62" s="10"/>
      <c r="Y62" s="10"/>
      <c r="Z62" s="14"/>
      <c r="AA62" s="14"/>
      <c r="AB62" s="14"/>
      <c r="AC62" s="14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2:5" ht="14.25">
      <c r="B63" s="10" t="s">
        <v>45</v>
      </c>
      <c r="E63" s="10" t="s">
        <v>48</v>
      </c>
    </row>
    <row r="64" spans="2:7" ht="14.25">
      <c r="B64" s="10" t="s">
        <v>47</v>
      </c>
      <c r="G64" s="10" t="s">
        <v>46</v>
      </c>
    </row>
    <row r="65" spans="2:4" ht="14.25">
      <c r="B65" s="31" t="s">
        <v>9</v>
      </c>
      <c r="D65" s="36"/>
    </row>
    <row r="66" ht="9.75" customHeight="1">
      <c r="D66" s="36"/>
    </row>
    <row r="67" spans="1:24" ht="15" thickBot="1">
      <c r="A67" s="7"/>
      <c r="B67" s="37" t="s">
        <v>49</v>
      </c>
      <c r="C67" s="37"/>
      <c r="D67" s="38"/>
      <c r="E67" s="37"/>
      <c r="F67" s="39"/>
      <c r="G67" s="37" t="s">
        <v>50</v>
      </c>
      <c r="H67" s="37"/>
      <c r="I67" s="37"/>
      <c r="J67" s="40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7"/>
    </row>
    <row r="68" spans="2:25" ht="14.25">
      <c r="B68" s="10" t="s">
        <v>14</v>
      </c>
      <c r="C68" s="10">
        <f>C46</f>
        <v>18</v>
      </c>
      <c r="D68" s="41" t="s">
        <v>16</v>
      </c>
      <c r="E68" s="42">
        <f>E46+2</f>
        <v>8</v>
      </c>
      <c r="F68" s="43"/>
      <c r="G68" s="10" t="s">
        <v>14</v>
      </c>
      <c r="H68" s="10">
        <f aca="true" t="shared" si="3" ref="H68:H73">C68</f>
        <v>18</v>
      </c>
      <c r="I68" s="66" t="s">
        <v>16</v>
      </c>
      <c r="J68" s="45">
        <v>4</v>
      </c>
      <c r="K68" s="32" t="str">
        <f>IF(W68=J68,"GOED","FOUT")</f>
        <v>FOUT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7">
        <f>E68</f>
        <v>8</v>
      </c>
      <c r="Y68" s="7"/>
    </row>
    <row r="69" spans="2:23" ht="15.75" customHeight="1">
      <c r="B69" s="10" t="s">
        <v>0</v>
      </c>
      <c r="C69" s="10">
        <f>C47</f>
        <v>4</v>
      </c>
      <c r="D69" s="48" t="s">
        <v>13</v>
      </c>
      <c r="E69" s="10">
        <f>E47-2</f>
        <v>36</v>
      </c>
      <c r="F69" s="43"/>
      <c r="G69" s="10" t="s">
        <v>0</v>
      </c>
      <c r="H69" s="10">
        <f t="shared" si="3"/>
        <v>4</v>
      </c>
      <c r="I69" s="48" t="s">
        <v>13</v>
      </c>
      <c r="J69" s="45">
        <v>4</v>
      </c>
      <c r="K69" s="32" t="str">
        <f>IF(W69=J69,"GOED","FOUT")</f>
        <v>FOUT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>
        <f>E69</f>
        <v>36</v>
      </c>
    </row>
    <row r="70" spans="2:24" ht="14.25">
      <c r="B70" s="10" t="s">
        <v>15</v>
      </c>
      <c r="C70" s="10">
        <f>C48-2</f>
        <v>92</v>
      </c>
      <c r="D70" s="48" t="s">
        <v>17</v>
      </c>
      <c r="E70" s="10">
        <f>E48</f>
        <v>100</v>
      </c>
      <c r="F70" s="43"/>
      <c r="G70" s="10" t="s">
        <v>15</v>
      </c>
      <c r="H70" s="10">
        <f t="shared" si="3"/>
        <v>92</v>
      </c>
      <c r="I70" s="48" t="s">
        <v>17</v>
      </c>
      <c r="J70" s="45">
        <v>4</v>
      </c>
      <c r="K70" s="32" t="str">
        <f>IF(W70=J70,"GOED","FOUT")</f>
        <v>FOUT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9">
        <f>E70</f>
        <v>100</v>
      </c>
      <c r="X70" s="14"/>
    </row>
    <row r="71" spans="2:25" ht="16.5" customHeight="1">
      <c r="B71" s="10" t="s">
        <v>1</v>
      </c>
      <c r="C71" s="10">
        <f>C49+2</f>
        <v>36</v>
      </c>
      <c r="D71" s="48" t="s">
        <v>2</v>
      </c>
      <c r="E71" s="10">
        <f>E49+3</f>
        <v>15</v>
      </c>
      <c r="F71" s="43"/>
      <c r="G71" s="10" t="s">
        <v>1</v>
      </c>
      <c r="H71" s="10">
        <f t="shared" si="3"/>
        <v>36</v>
      </c>
      <c r="I71" s="48" t="s">
        <v>2</v>
      </c>
      <c r="J71" s="45">
        <v>4</v>
      </c>
      <c r="K71" s="32" t="str">
        <f>IF(W71=J71,"GOED","FOUT")</f>
        <v>FOUT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9">
        <f>E71</f>
        <v>15</v>
      </c>
      <c r="X71" s="14"/>
      <c r="Y71" s="14"/>
    </row>
    <row r="72" spans="2:25" ht="14.25">
      <c r="B72" s="10" t="s">
        <v>33</v>
      </c>
      <c r="C72" s="10">
        <f>C50+3+4*E72</f>
        <v>407</v>
      </c>
      <c r="D72" s="50" t="s">
        <v>41</v>
      </c>
      <c r="E72" s="10">
        <f>E50</f>
        <v>80</v>
      </c>
      <c r="F72" s="43"/>
      <c r="G72" s="10" t="s">
        <v>33</v>
      </c>
      <c r="H72" s="71">
        <v>4</v>
      </c>
      <c r="I72" s="48"/>
      <c r="J72" s="28"/>
      <c r="K72" s="32" t="str">
        <f>IF(W72=H72,"GOED","FOUT")</f>
        <v>FOUT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51">
        <f>C72-E72-E73</f>
        <v>7</v>
      </c>
      <c r="Y72" s="14"/>
    </row>
    <row r="73" spans="2:23" ht="15" thickBot="1">
      <c r="B73" s="10" t="s">
        <v>3</v>
      </c>
      <c r="C73" s="10">
        <f>C51</f>
        <v>2</v>
      </c>
      <c r="D73" s="48" t="s">
        <v>40</v>
      </c>
      <c r="E73" s="10">
        <f>4*E72</f>
        <v>320</v>
      </c>
      <c r="F73" s="43"/>
      <c r="G73" s="10" t="s">
        <v>3</v>
      </c>
      <c r="H73" s="53">
        <f t="shared" si="3"/>
        <v>2</v>
      </c>
      <c r="I73" s="48"/>
      <c r="J73" s="28"/>
      <c r="K73" s="46"/>
      <c r="W73" s="49"/>
    </row>
    <row r="74" spans="3:10" ht="15" thickBot="1">
      <c r="C74" s="54">
        <f>SUM(C68:C73)</f>
        <v>559</v>
      </c>
      <c r="D74" s="48"/>
      <c r="E74" s="54">
        <f>SUM(E68:E73)</f>
        <v>559</v>
      </c>
      <c r="F74" s="55"/>
      <c r="H74" s="56">
        <f>SUM(H68:H73)</f>
        <v>156</v>
      </c>
      <c r="I74" s="48"/>
      <c r="J74" s="56">
        <f>SUM(J68:J73)</f>
        <v>16</v>
      </c>
    </row>
    <row r="75" spans="3:8" ht="15" thickTop="1">
      <c r="C75" s="58" t="str">
        <f>IF(C74=E74,"DEBETTELLING=CREDITTELLING","NOG GEEN EVENWICHT")</f>
        <v>DEBETTELLING=CREDITTELLING</v>
      </c>
      <c r="F75" s="55"/>
      <c r="H75" s="58" t="str">
        <f>IF(H74=J74,"DEBETTELLING=CREDITTELLING","NOG GEEN EVENWICHT")</f>
        <v>NOG GEEN EVENWICHT</v>
      </c>
    </row>
    <row r="76" spans="2:23" s="34" customFormat="1" ht="14.25">
      <c r="B76" s="61" t="s">
        <v>4</v>
      </c>
      <c r="F76" s="62"/>
      <c r="W76" s="35"/>
    </row>
    <row r="78" spans="3:8" ht="14.25">
      <c r="C78" s="72"/>
      <c r="F78" s="55"/>
      <c r="H78" s="72"/>
    </row>
    <row r="79" spans="3:8" ht="14.25">
      <c r="C79" s="72"/>
      <c r="F79" s="55"/>
      <c r="H79" s="72"/>
    </row>
    <row r="80" spans="3:8" ht="14.25">
      <c r="C80" s="72"/>
      <c r="F80" s="55"/>
      <c r="H80" s="72"/>
    </row>
    <row r="81" spans="3:8" ht="14.25">
      <c r="C81" s="72"/>
      <c r="F81" s="55"/>
      <c r="H81" s="72"/>
    </row>
    <row r="82" spans="2:6" ht="14.25">
      <c r="B82" s="73"/>
      <c r="F82" s="70"/>
    </row>
    <row r="83" spans="1:25" ht="14.25">
      <c r="A83" s="30" t="s">
        <v>24</v>
      </c>
      <c r="B83" s="10" t="s">
        <v>52</v>
      </c>
      <c r="Y83" s="43"/>
    </row>
    <row r="84" ht="14.25">
      <c r="B84" s="10" t="s">
        <v>55</v>
      </c>
    </row>
    <row r="85" ht="14.25">
      <c r="B85" s="10" t="s">
        <v>53</v>
      </c>
    </row>
    <row r="86" ht="14.25">
      <c r="B86" s="10" t="s">
        <v>54</v>
      </c>
    </row>
    <row r="87" spans="2:7" ht="14.25">
      <c r="B87" s="10" t="s">
        <v>30</v>
      </c>
      <c r="G87" s="10" t="s">
        <v>31</v>
      </c>
    </row>
    <row r="88" spans="2:4" ht="14.25">
      <c r="B88" s="31" t="s">
        <v>9</v>
      </c>
      <c r="D88" s="36"/>
    </row>
    <row r="89" ht="16.5" customHeight="1">
      <c r="D89" s="36"/>
    </row>
    <row r="90" spans="1:25" ht="15" thickBot="1">
      <c r="A90" s="7"/>
      <c r="B90" s="37" t="s">
        <v>34</v>
      </c>
      <c r="C90" s="37"/>
      <c r="D90" s="38"/>
      <c r="E90" s="37"/>
      <c r="F90" s="39"/>
      <c r="G90" s="37" t="s">
        <v>35</v>
      </c>
      <c r="H90" s="37"/>
      <c r="I90" s="37"/>
      <c r="J90" s="40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7"/>
      <c r="Y90" s="7"/>
    </row>
    <row r="91" spans="2:23" ht="14.25">
      <c r="B91" s="10" t="s">
        <v>14</v>
      </c>
      <c r="C91" s="10">
        <v>15</v>
      </c>
      <c r="D91" s="41" t="s">
        <v>16</v>
      </c>
      <c r="E91" s="42">
        <f>E9+10</f>
        <v>12</v>
      </c>
      <c r="F91" s="43"/>
      <c r="G91" s="10" t="s">
        <v>14</v>
      </c>
      <c r="H91" s="10">
        <f aca="true" t="shared" si="4" ref="H91:H96">C91</f>
        <v>15</v>
      </c>
      <c r="I91" s="66" t="s">
        <v>16</v>
      </c>
      <c r="J91" s="45">
        <v>1</v>
      </c>
      <c r="K91" s="46" t="str">
        <f aca="true" t="shared" si="5" ref="K91:K96">IF(W91=J91,"GOED","FOUT")</f>
        <v>FOUT</v>
      </c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>
        <f>E91</f>
        <v>12</v>
      </c>
    </row>
    <row r="92" spans="2:23" ht="14.25">
      <c r="B92" s="10" t="s">
        <v>0</v>
      </c>
      <c r="C92" s="10">
        <f>E8*10</f>
        <v>80</v>
      </c>
      <c r="D92" s="48" t="s">
        <v>13</v>
      </c>
      <c r="E92" s="10">
        <v>30</v>
      </c>
      <c r="F92" s="43"/>
      <c r="G92" s="10" t="s">
        <v>0</v>
      </c>
      <c r="H92" s="10">
        <f t="shared" si="4"/>
        <v>80</v>
      </c>
      <c r="I92" s="48" t="s">
        <v>13</v>
      </c>
      <c r="J92" s="45">
        <v>1</v>
      </c>
      <c r="K92" s="46" t="str">
        <f t="shared" si="5"/>
        <v>FOUT</v>
      </c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>
        <f>E92</f>
        <v>30</v>
      </c>
    </row>
    <row r="93" spans="2:26" ht="14.25">
      <c r="B93" s="10" t="s">
        <v>15</v>
      </c>
      <c r="C93" s="42">
        <f>E9+20</f>
        <v>22</v>
      </c>
      <c r="D93" s="48" t="s">
        <v>17</v>
      </c>
      <c r="E93" s="10">
        <v>12</v>
      </c>
      <c r="F93" s="43"/>
      <c r="G93" s="10" t="s">
        <v>15</v>
      </c>
      <c r="H93" s="10">
        <f t="shared" si="4"/>
        <v>22</v>
      </c>
      <c r="I93" s="48" t="s">
        <v>17</v>
      </c>
      <c r="J93" s="45">
        <v>1</v>
      </c>
      <c r="K93" s="46" t="str">
        <f t="shared" si="5"/>
        <v>FOUT</v>
      </c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9">
        <f>E93+0.5*E95</f>
        <v>52</v>
      </c>
      <c r="X93" s="14"/>
      <c r="Y93" s="14"/>
      <c r="Z93" s="14"/>
    </row>
    <row r="94" spans="2:26" ht="14.25">
      <c r="B94" s="10" t="s">
        <v>1</v>
      </c>
      <c r="C94" s="10">
        <v>26</v>
      </c>
      <c r="D94" s="48" t="s">
        <v>2</v>
      </c>
      <c r="E94" s="10">
        <v>14</v>
      </c>
      <c r="F94" s="43"/>
      <c r="G94" s="10" t="s">
        <v>1</v>
      </c>
      <c r="H94" s="10">
        <f t="shared" si="4"/>
        <v>26</v>
      </c>
      <c r="I94" s="48" t="s">
        <v>2</v>
      </c>
      <c r="J94" s="45">
        <v>1</v>
      </c>
      <c r="K94" s="46" t="str">
        <f t="shared" si="5"/>
        <v>FOUT</v>
      </c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9">
        <f>E94</f>
        <v>14</v>
      </c>
      <c r="X94" s="14"/>
      <c r="Y94" s="14"/>
      <c r="Z94" s="14"/>
    </row>
    <row r="95" spans="2:23" ht="14.25">
      <c r="B95" s="10" t="s">
        <v>33</v>
      </c>
      <c r="C95" s="10">
        <f>C73+2</f>
        <v>4</v>
      </c>
      <c r="D95" s="48" t="s">
        <v>32</v>
      </c>
      <c r="E95" s="10">
        <f>E8*10</f>
        <v>80</v>
      </c>
      <c r="F95" s="43"/>
      <c r="G95" s="10" t="s">
        <v>33</v>
      </c>
      <c r="H95" s="28">
        <f t="shared" si="4"/>
        <v>4</v>
      </c>
      <c r="I95" s="48" t="s">
        <v>41</v>
      </c>
      <c r="J95" s="45">
        <v>1</v>
      </c>
      <c r="K95" s="46" t="str">
        <f t="shared" si="5"/>
        <v>FOUT</v>
      </c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51">
        <f>0.3*E95</f>
        <v>24</v>
      </c>
    </row>
    <row r="96" spans="2:23" ht="15" thickBot="1">
      <c r="B96" s="10" t="s">
        <v>3</v>
      </c>
      <c r="C96" s="10">
        <v>1</v>
      </c>
      <c r="D96" s="48"/>
      <c r="F96" s="43"/>
      <c r="G96" s="10" t="s">
        <v>3</v>
      </c>
      <c r="H96" s="53">
        <f t="shared" si="4"/>
        <v>1</v>
      </c>
      <c r="I96" s="48" t="s">
        <v>40</v>
      </c>
      <c r="J96" s="67">
        <v>1</v>
      </c>
      <c r="K96" s="46" t="str">
        <f t="shared" si="5"/>
        <v>FOUT</v>
      </c>
      <c r="W96" s="49">
        <f>0.2*E95</f>
        <v>16</v>
      </c>
    </row>
    <row r="97" spans="3:10" ht="15" thickBot="1">
      <c r="C97" s="54">
        <f>SUM(C91:C96)</f>
        <v>148</v>
      </c>
      <c r="D97" s="48"/>
      <c r="E97" s="54">
        <f>SUM(E91:E96)</f>
        <v>148</v>
      </c>
      <c r="F97" s="55"/>
      <c r="H97" s="56">
        <f>SUM(H91:H96)</f>
        <v>148</v>
      </c>
      <c r="I97" s="48"/>
      <c r="J97" s="56">
        <f>SUM(J91:J96)</f>
        <v>6</v>
      </c>
    </row>
    <row r="98" spans="3:23" s="57" customFormat="1" ht="13.5" thickTop="1">
      <c r="C98" s="58" t="str">
        <f>IF(C97=E97,"DEBETTELLING=CREDITTELLING","NOG GEEN EVENWICHT")</f>
        <v>DEBETTELLING=CREDITTELLING</v>
      </c>
      <c r="F98" s="59"/>
      <c r="H98" s="58" t="str">
        <f>IF(H97=J97,"DEBETTELLING=CREDITTELLING","NOG GEEN EVENWICHT")</f>
        <v>NOG GEEN EVENWICHT</v>
      </c>
      <c r="W98" s="60"/>
    </row>
    <row r="99" spans="2:23" s="34" customFormat="1" ht="14.25">
      <c r="B99" s="61"/>
      <c r="F99" s="62"/>
      <c r="H99" s="68"/>
      <c r="W99" s="35"/>
    </row>
    <row r="100" spans="2:9" ht="14.25">
      <c r="B100" s="73"/>
      <c r="F100" s="70"/>
      <c r="I100" s="73"/>
    </row>
    <row r="102" spans="1:7" ht="18.75">
      <c r="A102" s="74"/>
      <c r="B102" s="75" t="s">
        <v>23</v>
      </c>
      <c r="C102" s="74"/>
      <c r="D102" s="74"/>
      <c r="E102" s="74"/>
      <c r="F102" s="76"/>
      <c r="G102" s="77"/>
    </row>
    <row r="103" spans="1:7" ht="18.75">
      <c r="A103" s="78"/>
      <c r="B103" s="75" t="s">
        <v>21</v>
      </c>
      <c r="C103" s="79"/>
      <c r="D103" s="80"/>
      <c r="E103" s="78"/>
      <c r="F103" s="76"/>
      <c r="G103" s="77"/>
    </row>
    <row r="104" spans="1:7" ht="16.5" customHeight="1">
      <c r="A104" s="81"/>
      <c r="B104" s="77"/>
      <c r="C104" s="81"/>
      <c r="D104" s="81"/>
      <c r="E104" s="81"/>
      <c r="F104" s="76"/>
      <c r="G104" s="77"/>
    </row>
    <row r="105" spans="1:23" s="34" customFormat="1" ht="18.75">
      <c r="A105" s="82"/>
      <c r="B105" s="83" t="s">
        <v>11</v>
      </c>
      <c r="C105" s="82"/>
      <c r="D105" s="82"/>
      <c r="E105" s="82"/>
      <c r="F105" s="82"/>
      <c r="G105" s="82"/>
      <c r="W105" s="35"/>
    </row>
    <row r="106" spans="1:7" ht="18.75">
      <c r="A106" s="77"/>
      <c r="B106" s="77"/>
      <c r="C106" s="77"/>
      <c r="D106" s="77"/>
      <c r="E106" s="77"/>
      <c r="F106" s="77"/>
      <c r="G106" s="77"/>
    </row>
    <row r="107" spans="1:7" ht="18.75">
      <c r="A107" s="77"/>
      <c r="B107" s="77"/>
      <c r="C107" s="77"/>
      <c r="D107" s="77"/>
      <c r="E107" s="77"/>
      <c r="F107" s="77"/>
      <c r="G107" s="77"/>
    </row>
    <row r="108" spans="1:7" ht="18.75">
      <c r="A108" s="77"/>
      <c r="B108" s="84" t="s">
        <v>12</v>
      </c>
      <c r="C108" s="77"/>
      <c r="D108" s="77"/>
      <c r="E108" s="77"/>
      <c r="F108" s="77"/>
      <c r="G108" s="77"/>
    </row>
    <row r="109" spans="1:7" ht="18.75">
      <c r="A109" s="77"/>
      <c r="B109" s="77"/>
      <c r="C109" s="77"/>
      <c r="D109" s="77"/>
      <c r="E109" s="77"/>
      <c r="F109" s="77"/>
      <c r="G109" s="77"/>
    </row>
    <row r="199" ht="14.25">
      <c r="B199" s="7"/>
    </row>
    <row r="200" ht="15" customHeight="1"/>
    <row r="203" spans="2:23" s="34" customFormat="1" ht="14.25">
      <c r="B203" s="68"/>
      <c r="W203" s="35"/>
    </row>
    <row r="206" ht="15.75" customHeight="1">
      <c r="B206" s="7"/>
    </row>
    <row r="209" spans="2:23" s="34" customFormat="1" ht="14.25">
      <c r="B209" s="68"/>
      <c r="W209" s="35"/>
    </row>
  </sheetData>
  <sheetProtection password="DB98" sheet="1" objects="1" scenarios="1"/>
  <hyperlinks>
    <hyperlink ref="B32" location="Sheet1!A56" display="volgende"/>
    <hyperlink ref="B105" location="Sheet1!B1" display="naar boven"/>
    <hyperlink ref="B14" location="Sheet1!A34" display="Begin"/>
    <hyperlink ref="B54" location="Sheet1!A78" display="volgende"/>
    <hyperlink ref="B76" location="Sheet1!A101" display="volgende"/>
  </hyperlink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van Valburch</dc:creator>
  <cp:keywords/>
  <dc:description>www.rendement-havo.nl</dc:description>
  <cp:lastModifiedBy>roelvv</cp:lastModifiedBy>
  <dcterms:created xsi:type="dcterms:W3CDTF">2000-08-18T16:19:03Z</dcterms:created>
  <dcterms:modified xsi:type="dcterms:W3CDTF">2001-11-28T09:21:00Z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