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<sst xmlns="http://schemas.openxmlformats.org/spreadsheetml/2006/main" count="120" uniqueCount="55">
  <si>
    <t>Inventaris</t>
  </si>
  <si>
    <t>Debiteuren</t>
  </si>
  <si>
    <t>Crediteuren</t>
  </si>
  <si>
    <t>Kas</t>
  </si>
  <si>
    <t>volgende</t>
  </si>
  <si>
    <t>RH21-431</t>
  </si>
  <si>
    <t>©  2000  R. van Valburch</t>
  </si>
  <si>
    <t>Voer in de gele cellen</t>
  </si>
  <si>
    <t>4  verschillende getallen (positief, geheel)</t>
  </si>
  <si>
    <t>onder de 10 in.</t>
  </si>
  <si>
    <t>Geef je antwoorden in de gele cellen.</t>
  </si>
  <si>
    <t>Verander niets buiten de gele cellen.</t>
  </si>
  <si>
    <t>a</t>
  </si>
  <si>
    <t>naar boven</t>
  </si>
  <si>
    <t>Als je het programma verlaat, sla het dan NIET op.</t>
  </si>
  <si>
    <t>Agioreserve</t>
  </si>
  <si>
    <t>Gebouw</t>
  </si>
  <si>
    <t>Voorraden</t>
  </si>
  <si>
    <t>Postbank</t>
  </si>
  <si>
    <t>Gepl. Aandelenvermogen</t>
  </si>
  <si>
    <t>Algemene reserve</t>
  </si>
  <si>
    <t>INGbank</t>
  </si>
  <si>
    <t xml:space="preserve">Een BV plaatst nieuwe aandelen met een nominale waarde van </t>
  </si>
  <si>
    <t>EUR</t>
  </si>
  <si>
    <t>met een agio van 400 procent.</t>
  </si>
  <si>
    <t>De aandeelhouders betalen via de Postbank.</t>
  </si>
  <si>
    <t>Hieronder links staat de balans voor de uitbreiding van het eigen vermogen.</t>
  </si>
  <si>
    <t>Maak rechts de balans nadat de nieuwe aandelen geplaatst en betaald zijn.</t>
  </si>
  <si>
    <t>Rendement Havo</t>
  </si>
  <si>
    <t>De aandeelhouders betalen via de INGbank.</t>
  </si>
  <si>
    <t>met een agio van 200 procent.</t>
  </si>
  <si>
    <t>b</t>
  </si>
  <si>
    <t xml:space="preserve">       balans voor uitbreiding (x 1 mln. EUR)</t>
  </si>
  <si>
    <t xml:space="preserve">  balans voor uitbreiding (x 1 mln. EUR)</t>
  </si>
  <si>
    <t xml:space="preserve">  balans na uitbreiding (x 1 mln. EUR)</t>
  </si>
  <si>
    <t>c</t>
  </si>
  <si>
    <t xml:space="preserve">Een NV sluit een obligatielening. Er worden  </t>
  </si>
  <si>
    <t>obligaties van 1000 EUR per stuk gecreeerd en geplaatst.</t>
  </si>
  <si>
    <t>De obligaties worden geplaatst a pari, d.w.z. zonder agio.</t>
  </si>
  <si>
    <t>Hieronder links staat de balans voor de uitbreiding van het vermogen.</t>
  </si>
  <si>
    <t>Maak rechts de balans nadat de obligaties geplaatst en betaald zijn.</t>
  </si>
  <si>
    <t>De obligaties worden betaald via de INGbank.</t>
  </si>
  <si>
    <t>Obligatielening</t>
  </si>
  <si>
    <t>3 extra oefeningen bij hoofdstuk 21</t>
  </si>
  <si>
    <t>kun je nog een keer oefenen.</t>
  </si>
  <si>
    <t>Aandelen en obligaties op de balans</t>
  </si>
  <si>
    <t xml:space="preserve">        balans na uitbreiding (x 1 mln. EUR)</t>
  </si>
  <si>
    <t>(positief en geheel)</t>
  </si>
  <si>
    <t>HINTS (INGbank)</t>
  </si>
  <si>
    <t>HINTS</t>
  </si>
  <si>
    <t>De onderneming heeft een schuld bij de bank, de bank staat immers credit op de balans.</t>
  </si>
  <si>
    <t>Als je hieronder andere getallen invult,</t>
  </si>
  <si>
    <t>Doordat de bank namens de onderneming geld van de aandeelhouders ontvangt wordt de schuld kleiner.</t>
  </si>
  <si>
    <t>BEGIN</t>
  </si>
  <si>
    <t>terug naar oefening b</t>
  </si>
</sst>
</file>

<file path=xl/styles.xml><?xml version="1.0" encoding="utf-8"?>
<styleSheet xmlns="http://schemas.openxmlformats.org/spreadsheetml/2006/main">
  <numFmts count="1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_-* #,##0_-;_-* #,##0\-;_-* &quot;-&quot;??_-;_-@_-"/>
    <numFmt numFmtId="165" formatCode="_-* #,##0.0_-;_-* #,##0.0\-;_-* &quot;-&quot;??_-;_-@_-"/>
    <numFmt numFmtId="166" formatCode="#,##0.0"/>
  </numFmts>
  <fonts count="34">
    <font>
      <sz val="10"/>
      <name val="Aria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b/>
      <sz val="12"/>
      <name val="Times New Roman"/>
      <family val="1"/>
    </font>
    <font>
      <b/>
      <sz val="2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b/>
      <sz val="9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4" fontId="7" fillId="0" borderId="0" xfId="0" applyNumberFormat="1" applyFont="1" applyFill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/>
    </xf>
    <xf numFmtId="43" fontId="5" fillId="0" borderId="0" xfId="15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4" fontId="13" fillId="0" borderId="0" xfId="0" applyNumberFormat="1" applyFont="1" applyFill="1" applyAlignment="1" applyProtection="1">
      <alignment horizontal="left"/>
      <protection hidden="1" locked="0"/>
    </xf>
    <xf numFmtId="4" fontId="13" fillId="0" borderId="0" xfId="0" applyNumberFormat="1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4" fontId="5" fillId="0" borderId="0" xfId="0" applyNumberFormat="1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4" fontId="8" fillId="0" borderId="0" xfId="0" applyNumberFormat="1" applyFont="1" applyFill="1" applyAlignment="1" applyProtection="1">
      <alignment horizontal="left"/>
      <protection hidden="1" locked="0"/>
    </xf>
    <xf numFmtId="4" fontId="8" fillId="0" borderId="0" xfId="0" applyNumberFormat="1" applyFont="1" applyFill="1" applyAlignment="1" applyProtection="1">
      <alignment/>
      <protection hidden="1"/>
    </xf>
    <xf numFmtId="4" fontId="11" fillId="0" borderId="0" xfId="0" applyNumberFormat="1" applyFont="1" applyFill="1" applyAlignment="1" applyProtection="1">
      <alignment horizontal="left"/>
      <protection hidden="1" locked="0"/>
    </xf>
    <xf numFmtId="0" fontId="29" fillId="0" borderId="0" xfId="0" applyFont="1" applyAlignment="1" applyProtection="1">
      <alignment/>
      <protection hidden="1"/>
    </xf>
    <xf numFmtId="0" fontId="30" fillId="0" borderId="0" xfId="2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4" fontId="9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 horizontal="left"/>
      <protection hidden="1" locked="0"/>
    </xf>
    <xf numFmtId="164" fontId="6" fillId="0" borderId="0" xfId="15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1" xfId="0" applyFont="1" applyBorder="1" applyAlignment="1" applyProtection="1">
      <alignment/>
      <protection hidden="1"/>
    </xf>
    <xf numFmtId="164" fontId="13" fillId="0" borderId="1" xfId="15" applyNumberFormat="1" applyFont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9" fillId="0" borderId="2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 locked="0"/>
    </xf>
    <xf numFmtId="4" fontId="20" fillId="0" borderId="0" xfId="0" applyNumberFormat="1" applyFont="1" applyFill="1" applyAlignment="1" applyProtection="1">
      <alignment/>
      <protection hidden="1" locked="0"/>
    </xf>
    <xf numFmtId="164" fontId="27" fillId="0" borderId="0" xfId="0" applyNumberFormat="1" applyFont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 locked="0"/>
    </xf>
    <xf numFmtId="164" fontId="27" fillId="0" borderId="0" xfId="0" applyNumberFormat="1" applyFont="1" applyFill="1" applyAlignment="1" applyProtection="1">
      <alignment/>
      <protection hidden="1"/>
    </xf>
    <xf numFmtId="3" fontId="27" fillId="0" borderId="0" xfId="0" applyNumberFormat="1" applyFont="1" applyFill="1" applyAlignment="1" applyProtection="1">
      <alignment/>
      <protection hidden="1" locked="0"/>
    </xf>
    <xf numFmtId="3" fontId="27" fillId="0" borderId="0" xfId="0" applyNumberFormat="1" applyFont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43" fontId="6" fillId="0" borderId="0" xfId="15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43" fontId="29" fillId="0" borderId="0" xfId="15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" fontId="11" fillId="0" borderId="0" xfId="0" applyNumberFormat="1" applyFont="1" applyFill="1" applyAlignment="1" applyProtection="1">
      <alignment/>
      <protection hidden="1"/>
    </xf>
    <xf numFmtId="4" fontId="27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 locked="0"/>
    </xf>
    <xf numFmtId="43" fontId="6" fillId="0" borderId="0" xfId="15" applyFont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/>
      <protection hidden="1" locked="0"/>
    </xf>
    <xf numFmtId="0" fontId="15" fillId="0" borderId="0" xfId="0" applyFont="1" applyAlignment="1" applyProtection="1">
      <alignment/>
      <protection hidden="1"/>
    </xf>
    <xf numFmtId="0" fontId="19" fillId="2" borderId="4" xfId="0" applyFont="1" applyFill="1" applyBorder="1" applyAlignment="1" applyProtection="1">
      <alignment/>
      <protection hidden="1" locked="0"/>
    </xf>
    <xf numFmtId="3" fontId="6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1" fillId="0" borderId="2" xfId="20" applyFont="1" applyBorder="1" applyAlignment="1" applyProtection="1">
      <alignment/>
      <protection hidden="1"/>
    </xf>
    <xf numFmtId="4" fontId="13" fillId="0" borderId="0" xfId="0" applyNumberFormat="1" applyFont="1" applyFill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/>
    </xf>
    <xf numFmtId="0" fontId="23" fillId="0" borderId="2" xfId="0" applyFont="1" applyBorder="1" applyAlignment="1" applyProtection="1">
      <alignment/>
      <protection hidden="1"/>
    </xf>
    <xf numFmtId="0" fontId="21" fillId="0" borderId="0" xfId="2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43" fontId="22" fillId="0" borderId="0" xfId="15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 horizontal="left"/>
      <protection hidden="1" locked="0"/>
    </xf>
    <xf numFmtId="4" fontId="8" fillId="0" borderId="0" xfId="0" applyNumberFormat="1" applyFont="1" applyFill="1" applyAlignment="1" applyProtection="1">
      <alignment/>
      <protection hidden="1" locked="0"/>
    </xf>
    <xf numFmtId="4" fontId="4" fillId="3" borderId="5" xfId="0" applyNumberFormat="1" applyFont="1" applyFill="1" applyBorder="1" applyAlignment="1" applyProtection="1">
      <alignment horizontal="left"/>
      <protection hidden="1" locked="0"/>
    </xf>
    <xf numFmtId="4" fontId="4" fillId="3" borderId="6" xfId="0" applyNumberFormat="1" applyFont="1" applyFill="1" applyBorder="1" applyAlignment="1" applyProtection="1">
      <alignment/>
      <protection hidden="1"/>
    </xf>
    <xf numFmtId="0" fontId="19" fillId="3" borderId="7" xfId="0" applyFont="1" applyFill="1" applyBorder="1" applyAlignment="1" applyProtection="1">
      <alignment/>
      <protection hidden="1"/>
    </xf>
    <xf numFmtId="3" fontId="4" fillId="2" borderId="8" xfId="0" applyNumberFormat="1" applyFont="1" applyFill="1" applyBorder="1" applyAlignment="1" applyProtection="1">
      <alignment/>
      <protection hidden="1" locked="0"/>
    </xf>
    <xf numFmtId="4" fontId="4" fillId="3" borderId="2" xfId="0" applyNumberFormat="1" applyFont="1" applyFill="1" applyBorder="1" applyAlignment="1" applyProtection="1">
      <alignment horizontal="left"/>
      <protection hidden="1" locked="0"/>
    </xf>
    <xf numFmtId="4" fontId="4" fillId="3" borderId="0" xfId="0" applyNumberFormat="1" applyFont="1" applyFill="1" applyBorder="1" applyAlignment="1" applyProtection="1">
      <alignment/>
      <protection hidden="1"/>
    </xf>
    <xf numFmtId="0" fontId="19" fillId="3" borderId="9" xfId="0" applyFont="1" applyFill="1" applyBorder="1" applyAlignment="1" applyProtection="1">
      <alignment/>
      <protection hidden="1"/>
    </xf>
    <xf numFmtId="0" fontId="19" fillId="3" borderId="2" xfId="0" applyFont="1" applyFill="1" applyBorder="1" applyAlignment="1" applyProtection="1">
      <alignment/>
      <protection hidden="1"/>
    </xf>
    <xf numFmtId="4" fontId="4" fillId="3" borderId="10" xfId="0" applyNumberFormat="1" applyFont="1" applyFill="1" applyBorder="1" applyAlignment="1" applyProtection="1">
      <alignment horizontal="left"/>
      <protection hidden="1" locked="0"/>
    </xf>
    <xf numFmtId="4" fontId="4" fillId="3" borderId="11" xfId="0" applyNumberFormat="1" applyFont="1" applyFill="1" applyBorder="1" applyAlignment="1" applyProtection="1">
      <alignment/>
      <protection hidden="1"/>
    </xf>
    <xf numFmtId="0" fontId="19" fillId="3" borderId="12" xfId="0" applyFont="1" applyFill="1" applyBorder="1" applyAlignment="1" applyProtection="1">
      <alignment/>
      <protection hidden="1"/>
    </xf>
    <xf numFmtId="4" fontId="9" fillId="0" borderId="0" xfId="0" applyNumberFormat="1" applyFont="1" applyFill="1" applyAlignment="1" applyProtection="1">
      <alignment horizontal="left"/>
      <protection hidden="1" locked="0"/>
    </xf>
    <xf numFmtId="0" fontId="33" fillId="0" borderId="0" xfId="2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3.8515625" style="1" customWidth="1"/>
    <col min="2" max="2" width="13.140625" style="1" customWidth="1"/>
    <col min="3" max="3" width="7.421875" style="1" customWidth="1"/>
    <col min="4" max="4" width="19.8515625" style="1" customWidth="1"/>
    <col min="5" max="5" width="6.28125" style="1" customWidth="1"/>
    <col min="6" max="6" width="2.8515625" style="1" customWidth="1"/>
    <col min="7" max="7" width="13.140625" style="1" customWidth="1"/>
    <col min="8" max="8" width="7.00390625" style="1" customWidth="1"/>
    <col min="9" max="9" width="19.00390625" style="1" customWidth="1"/>
    <col min="10" max="10" width="6.57421875" style="1" customWidth="1"/>
    <col min="11" max="22" width="6.140625" style="1" customWidth="1"/>
    <col min="23" max="23" width="7.57421875" style="3" customWidth="1"/>
    <col min="24" max="16384" width="9.140625" style="1" customWidth="1"/>
  </cols>
  <sheetData>
    <row r="1" spans="1:4" ht="12.75">
      <c r="A1" s="1" t="s">
        <v>5</v>
      </c>
      <c r="D1" s="2" t="s">
        <v>6</v>
      </c>
    </row>
    <row r="2" spans="1:29" ht="30">
      <c r="A2" s="4" t="s">
        <v>28</v>
      </c>
      <c r="B2" s="5"/>
      <c r="C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5"/>
      <c r="Y2" s="5"/>
      <c r="Z2" s="5"/>
      <c r="AA2" s="5"/>
      <c r="AB2" s="5"/>
      <c r="AC2" s="5"/>
    </row>
    <row r="3" spans="1:23" s="8" customFormat="1" ht="20.25">
      <c r="A3" s="8" t="s">
        <v>45</v>
      </c>
      <c r="B3" s="9"/>
      <c r="D3" s="9"/>
      <c r="W3" s="10"/>
    </row>
    <row r="4" spans="1:23" s="13" customFormat="1" ht="16.5" customHeight="1">
      <c r="A4" s="11" t="s">
        <v>43</v>
      </c>
      <c r="B4" s="12"/>
      <c r="C4" s="12"/>
      <c r="D4" s="12"/>
      <c r="E4" s="12"/>
      <c r="W4" s="14"/>
    </row>
    <row r="5" spans="2:30" ht="17.25" customHeight="1"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7"/>
      <c r="X5" s="16"/>
      <c r="Y5" s="16"/>
      <c r="Z5" s="16"/>
      <c r="AA5" s="16"/>
      <c r="AB5" s="16"/>
      <c r="AC5" s="16"/>
      <c r="AD5" s="16"/>
    </row>
    <row r="6" spans="3:29" ht="15.75">
      <c r="C6" s="17"/>
      <c r="D6" s="17"/>
      <c r="E6" s="1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3"/>
      <c r="Y6" s="13"/>
      <c r="Z6" s="13"/>
      <c r="AA6" s="13"/>
      <c r="AB6" s="13"/>
      <c r="AC6" s="13"/>
    </row>
    <row r="7" spans="1:29" ht="18.75">
      <c r="A7" s="17"/>
      <c r="B7" s="18" t="s">
        <v>10</v>
      </c>
      <c r="C7" s="19"/>
      <c r="D7" s="19"/>
      <c r="E7" s="1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3"/>
      <c r="Y7" s="13"/>
      <c r="Z7" s="13"/>
      <c r="AA7" s="13"/>
      <c r="AB7" s="13"/>
      <c r="AC7" s="13"/>
    </row>
    <row r="8" spans="1:29" ht="15.75">
      <c r="A8" s="17"/>
      <c r="B8" s="20" t="s">
        <v>11</v>
      </c>
      <c r="C8" s="17"/>
      <c r="D8" s="17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3"/>
      <c r="Y8" s="13"/>
      <c r="Z8" s="13"/>
      <c r="AA8" s="13"/>
      <c r="AB8" s="13"/>
      <c r="AC8" s="13"/>
    </row>
    <row r="9" spans="1:29" ht="15.75">
      <c r="A9" s="1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3"/>
      <c r="Y9" s="13"/>
      <c r="Z9" s="13"/>
      <c r="AA9" s="13"/>
      <c r="AB9" s="13"/>
      <c r="AC9" s="13"/>
    </row>
    <row r="10" s="21" customFormat="1" ht="18.75">
      <c r="B10" s="22" t="s">
        <v>53</v>
      </c>
    </row>
    <row r="11" spans="1:29" ht="18.75">
      <c r="A11" s="1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3"/>
      <c r="Y11" s="13"/>
      <c r="Z11" s="13"/>
      <c r="AA11" s="13"/>
      <c r="AB11" s="13"/>
      <c r="AC11" s="13"/>
    </row>
    <row r="12" spans="1:29" ht="15.75">
      <c r="A12" s="17"/>
      <c r="D12" s="2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3"/>
      <c r="Y12" s="13"/>
      <c r="Z12" s="13"/>
      <c r="AA12" s="13"/>
      <c r="AB12" s="13"/>
      <c r="AC12" s="13"/>
    </row>
    <row r="13" spans="1:29" ht="20.25">
      <c r="A13" s="24"/>
      <c r="C13" s="24"/>
      <c r="D13" s="24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  <c r="X13" s="13"/>
      <c r="Y13" s="13"/>
      <c r="Z13" s="13"/>
      <c r="AA13" s="13"/>
      <c r="AB13" s="13"/>
      <c r="AC13" s="13"/>
    </row>
    <row r="14" spans="1:29" ht="15.75">
      <c r="A14" s="17"/>
      <c r="B14" s="17"/>
      <c r="C14" s="17"/>
      <c r="D14" s="17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  <c r="AC14" s="13"/>
    </row>
    <row r="15" spans="1:29" ht="15.75">
      <c r="A15" s="17"/>
      <c r="B15" s="17"/>
      <c r="C15" s="17"/>
      <c r="D15" s="17"/>
      <c r="E15" s="2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3"/>
    </row>
    <row r="16" spans="1:29" ht="18.75">
      <c r="A16" s="18" t="s">
        <v>12</v>
      </c>
      <c r="B16" s="13" t="s">
        <v>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</row>
    <row r="17" spans="1:29" ht="15.75">
      <c r="A17" s="13"/>
      <c r="B17" s="26">
        <f>(E82+E83)*1000000</f>
        <v>7000000</v>
      </c>
      <c r="C17" s="13" t="s">
        <v>23</v>
      </c>
      <c r="D17" s="13" t="s">
        <v>24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3"/>
      <c r="Y17" s="13"/>
      <c r="Z17" s="13"/>
      <c r="AA17" s="13"/>
      <c r="AB17" s="13"/>
      <c r="AC17" s="13"/>
    </row>
    <row r="18" spans="1:29" ht="15.75">
      <c r="A18" s="13"/>
      <c r="B18" s="13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</row>
    <row r="19" spans="1:29" ht="15.75">
      <c r="A19" s="13"/>
      <c r="B19" s="13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3"/>
      <c r="Y19" s="13"/>
      <c r="Z19" s="13"/>
      <c r="AA19" s="13"/>
      <c r="AB19" s="13"/>
      <c r="AC19" s="13"/>
    </row>
    <row r="20" spans="1:29" ht="15.75">
      <c r="A20" s="13"/>
      <c r="B20" s="13" t="s">
        <v>27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  <c r="AA20" s="13"/>
      <c r="AB20" s="13"/>
      <c r="AC20" s="13"/>
    </row>
    <row r="21" spans="1:29" ht="15.75">
      <c r="A21" s="13"/>
      <c r="B21" s="20" t="s">
        <v>11</v>
      </c>
      <c r="C21" s="13"/>
      <c r="D21" s="2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3"/>
      <c r="AC21" s="13"/>
    </row>
    <row r="22" spans="1:29" ht="15.75">
      <c r="A22" s="13"/>
      <c r="B22" s="27"/>
      <c r="C22" s="27"/>
      <c r="D22" s="2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  <c r="AA22" s="13"/>
      <c r="AB22" s="13"/>
      <c r="AC22" s="13"/>
    </row>
    <row r="23" spans="1:25" s="13" customFormat="1" ht="16.5" thickBot="1">
      <c r="A23" s="28"/>
      <c r="B23" s="29" t="s">
        <v>32</v>
      </c>
      <c r="C23" s="29"/>
      <c r="D23" s="30"/>
      <c r="E23" s="29"/>
      <c r="F23" s="31"/>
      <c r="G23" s="29" t="s">
        <v>46</v>
      </c>
      <c r="H23" s="29"/>
      <c r="I23" s="29"/>
      <c r="J23" s="29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4"/>
      <c r="X23" s="28"/>
      <c r="Y23" s="28"/>
    </row>
    <row r="24" spans="2:29" ht="15.75">
      <c r="B24" s="1" t="s">
        <v>16</v>
      </c>
      <c r="C24" s="13">
        <v>70</v>
      </c>
      <c r="D24" s="32" t="s">
        <v>19</v>
      </c>
      <c r="E24" s="13">
        <v>150</v>
      </c>
      <c r="F24" s="33"/>
      <c r="G24" s="1" t="s">
        <v>16</v>
      </c>
      <c r="H24" s="13">
        <f>C24</f>
        <v>70</v>
      </c>
      <c r="I24" s="1" t="s">
        <v>19</v>
      </c>
      <c r="J24" s="34">
        <v>155</v>
      </c>
      <c r="K24" s="35" t="str">
        <f>IF(W24=J24,"GOED","FOUT")</f>
        <v>FOUT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>
        <f>B17/1000000+E24</f>
        <v>157</v>
      </c>
      <c r="X24" s="13"/>
      <c r="Y24" s="13"/>
      <c r="Z24" s="13"/>
      <c r="AA24" s="13"/>
      <c r="AB24" s="13"/>
      <c r="AC24" s="13"/>
    </row>
    <row r="25" spans="2:29" ht="15.75">
      <c r="B25" s="1" t="s">
        <v>0</v>
      </c>
      <c r="C25" s="13">
        <v>10</v>
      </c>
      <c r="D25" s="32" t="s">
        <v>15</v>
      </c>
      <c r="E25" s="13">
        <v>10</v>
      </c>
      <c r="F25" s="33"/>
      <c r="G25" s="1" t="s">
        <v>0</v>
      </c>
      <c r="H25" s="13">
        <f>C25</f>
        <v>10</v>
      </c>
      <c r="I25" s="32" t="s">
        <v>15</v>
      </c>
      <c r="J25" s="37">
        <v>30</v>
      </c>
      <c r="K25" s="35" t="str">
        <f>IF(W25=J25,"GOED","FOUT")</f>
        <v>FOUT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8">
        <f>4*B17/1000000+E25</f>
        <v>38</v>
      </c>
      <c r="X25" s="13"/>
      <c r="Y25" s="13"/>
      <c r="Z25" s="13"/>
      <c r="AA25" s="13"/>
      <c r="AB25" s="13"/>
      <c r="AC25" s="13"/>
    </row>
    <row r="26" spans="2:29" ht="15.75">
      <c r="B26" s="1" t="s">
        <v>17</v>
      </c>
      <c r="C26" s="13">
        <v>100</v>
      </c>
      <c r="D26" s="32" t="s">
        <v>20</v>
      </c>
      <c r="E26" s="13">
        <v>15</v>
      </c>
      <c r="F26" s="33"/>
      <c r="G26" s="1" t="s">
        <v>17</v>
      </c>
      <c r="H26" s="13">
        <f>C26</f>
        <v>100</v>
      </c>
      <c r="I26" s="32" t="s">
        <v>20</v>
      </c>
      <c r="J26" s="34">
        <v>34</v>
      </c>
      <c r="K26" s="35" t="str">
        <f>IF(W26=J26,"GOED","FOUT")</f>
        <v>FOUT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9">
        <f>E26</f>
        <v>15</v>
      </c>
      <c r="X26" s="17"/>
      <c r="Y26" s="17"/>
      <c r="Z26" s="17"/>
      <c r="AA26" s="13"/>
      <c r="AB26" s="13"/>
      <c r="AC26" s="13"/>
    </row>
    <row r="27" spans="2:29" ht="15.75">
      <c r="B27" s="1" t="s">
        <v>1</v>
      </c>
      <c r="C27" s="13">
        <f>(E83+E84+E85)*10</f>
        <v>170</v>
      </c>
      <c r="D27" s="32" t="s">
        <v>2</v>
      </c>
      <c r="E27" s="13">
        <f>C27</f>
        <v>170</v>
      </c>
      <c r="F27" s="33"/>
      <c r="G27" s="1" t="s">
        <v>1</v>
      </c>
      <c r="H27" s="13">
        <f>C27</f>
        <v>170</v>
      </c>
      <c r="I27" s="32" t="s">
        <v>2</v>
      </c>
      <c r="J27" s="34">
        <v>120</v>
      </c>
      <c r="K27" s="35" t="str">
        <f>IF(W27=J27,"GOED","FOUT")</f>
        <v>FOUT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9">
        <f>E27</f>
        <v>170</v>
      </c>
      <c r="X27" s="17"/>
      <c r="Y27" s="17"/>
      <c r="Z27" s="17"/>
      <c r="AA27" s="13"/>
      <c r="AB27" s="13"/>
      <c r="AC27" s="13"/>
    </row>
    <row r="28" spans="2:29" ht="15.75">
      <c r="B28" s="1" t="s">
        <v>18</v>
      </c>
      <c r="C28" s="13">
        <v>10</v>
      </c>
      <c r="D28" s="32" t="s">
        <v>21</v>
      </c>
      <c r="E28" s="13">
        <v>20</v>
      </c>
      <c r="F28" s="33"/>
      <c r="G28" s="1" t="s">
        <v>18</v>
      </c>
      <c r="H28" s="34">
        <v>45</v>
      </c>
      <c r="I28" s="32" t="s">
        <v>21</v>
      </c>
      <c r="J28" s="33">
        <f>E28</f>
        <v>20</v>
      </c>
      <c r="K28" s="35" t="str">
        <f>IF(W28=H28,"GOED","FOUT")</f>
        <v>GOED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40">
        <f>C28+5*B17/1000000</f>
        <v>45</v>
      </c>
      <c r="X28" s="13"/>
      <c r="Y28" s="13"/>
      <c r="Z28" s="13"/>
      <c r="AA28" s="13"/>
      <c r="AB28" s="13"/>
      <c r="AC28" s="13"/>
    </row>
    <row r="29" spans="2:29" ht="15.75">
      <c r="B29" s="1" t="s">
        <v>3</v>
      </c>
      <c r="C29" s="13">
        <v>5</v>
      </c>
      <c r="D29" s="32"/>
      <c r="E29" s="13"/>
      <c r="F29" s="33"/>
      <c r="G29" s="13" t="s">
        <v>3</v>
      </c>
      <c r="H29" s="13">
        <f>C29</f>
        <v>5</v>
      </c>
      <c r="I29" s="32"/>
      <c r="J29" s="13"/>
      <c r="W29" s="14"/>
      <c r="X29" s="13"/>
      <c r="Y29" s="13"/>
      <c r="Z29" s="13"/>
      <c r="AA29" s="13"/>
      <c r="AB29" s="13"/>
      <c r="AC29" s="13"/>
    </row>
    <row r="30" spans="1:29" ht="16.5" thickBot="1">
      <c r="A30" s="13"/>
      <c r="B30" s="13"/>
      <c r="C30" s="41">
        <f>SUM(C24:C29)</f>
        <v>365</v>
      </c>
      <c r="D30" s="42"/>
      <c r="E30" s="41">
        <f>SUM(E24:E29)</f>
        <v>365</v>
      </c>
      <c r="F30" s="43"/>
      <c r="G30" s="13"/>
      <c r="H30" s="41">
        <f>SUM(H24:H29)</f>
        <v>400</v>
      </c>
      <c r="I30" s="42"/>
      <c r="J30" s="41">
        <f>SUM(J24:J29)</f>
        <v>359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3"/>
      <c r="Y30" s="13"/>
      <c r="Z30" s="13"/>
      <c r="AA30" s="13"/>
      <c r="AB30" s="13"/>
      <c r="AC30" s="13"/>
    </row>
    <row r="31" spans="1:29" ht="16.5" thickTop="1">
      <c r="A31" s="13"/>
      <c r="B31" s="13"/>
      <c r="C31" s="44" t="str">
        <f>IF(C30=E30,"DEBETTELLING=CREDITTELLING","NOG GEEN EVENWICHT")</f>
        <v>DEBETTELLING=CREDITTELLING</v>
      </c>
      <c r="D31" s="13"/>
      <c r="F31" s="43"/>
      <c r="G31" s="13"/>
      <c r="H31" s="44" t="str">
        <f>IF(H30=J30,"DEBETTELLING=CREDITTELLING","NOG GEEN EVENWICHT")</f>
        <v>NOG GEEN EVENWICHT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3"/>
      <c r="Y31" s="13"/>
      <c r="Z31" s="13"/>
      <c r="AA31" s="13"/>
      <c r="AB31" s="13"/>
      <c r="AC31" s="13"/>
    </row>
    <row r="32" spans="2:6" s="21" customFormat="1" ht="18.75">
      <c r="B32" s="22" t="s">
        <v>4</v>
      </c>
      <c r="F32" s="45"/>
    </row>
    <row r="34" spans="1:29" ht="15.75">
      <c r="A34" s="46"/>
      <c r="B34" s="17"/>
      <c r="C34" s="17"/>
      <c r="D34" s="17"/>
      <c r="E34" s="17"/>
      <c r="F34" s="4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48"/>
      <c r="X34" s="17"/>
      <c r="Y34" s="17"/>
      <c r="Z34" s="17"/>
      <c r="AA34" s="17"/>
      <c r="AB34" s="17"/>
      <c r="AC34" s="17"/>
    </row>
    <row r="35" spans="1:29" ht="15.75">
      <c r="A35" s="46"/>
      <c r="B35" s="17"/>
      <c r="C35" s="17"/>
      <c r="D35" s="17"/>
      <c r="E35" s="17"/>
      <c r="F35" s="4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48"/>
      <c r="X35" s="17"/>
      <c r="Y35" s="17"/>
      <c r="Z35" s="17"/>
      <c r="AA35" s="17"/>
      <c r="AB35" s="17"/>
      <c r="AC35" s="17"/>
    </row>
    <row r="36" spans="1:29" ht="15.75">
      <c r="A36" s="46"/>
      <c r="B36" s="17"/>
      <c r="C36" s="17"/>
      <c r="D36" s="17"/>
      <c r="E36" s="17"/>
      <c r="F36" s="4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48"/>
      <c r="X36" s="17"/>
      <c r="Y36" s="17"/>
      <c r="Z36" s="17"/>
      <c r="AA36" s="17"/>
      <c r="AB36" s="17"/>
      <c r="AC36" s="17"/>
    </row>
    <row r="37" spans="1:29" ht="15.75">
      <c r="A37" s="17"/>
      <c r="B37" s="17"/>
      <c r="C37" s="17"/>
      <c r="D37" s="49"/>
      <c r="E37" s="25"/>
      <c r="F37" s="5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7"/>
      <c r="AB37" s="17"/>
      <c r="AC37" s="17"/>
    </row>
    <row r="38" spans="1:29" ht="18.75">
      <c r="A38" s="18" t="s">
        <v>31</v>
      </c>
      <c r="B38" s="13" t="s">
        <v>22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7"/>
      <c r="AB38" s="17"/>
      <c r="AC38" s="17"/>
    </row>
    <row r="39" spans="1:29" ht="15.75">
      <c r="A39" s="13"/>
      <c r="B39" s="26">
        <f>(E82)*1000000</f>
        <v>3000000</v>
      </c>
      <c r="C39" s="13" t="s">
        <v>23</v>
      </c>
      <c r="D39" s="13" t="s">
        <v>30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7"/>
      <c r="AA39" s="17"/>
      <c r="AB39" s="17"/>
      <c r="AC39" s="17"/>
    </row>
    <row r="40" spans="1:29" ht="15.75">
      <c r="A40" s="13"/>
      <c r="B40" s="13" t="s">
        <v>29</v>
      </c>
      <c r="C40" s="13"/>
      <c r="D40" s="13"/>
      <c r="E40" s="13"/>
      <c r="F40" s="13"/>
      <c r="G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3"/>
      <c r="Y40" s="13"/>
      <c r="Z40" s="13"/>
      <c r="AA40" s="13"/>
      <c r="AB40" s="13"/>
      <c r="AC40" s="13"/>
    </row>
    <row r="41" spans="1:29" ht="15.75">
      <c r="A41" s="13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3"/>
      <c r="Y41" s="13"/>
      <c r="Z41" s="13"/>
      <c r="AA41" s="13"/>
      <c r="AB41" s="13"/>
      <c r="AC41" s="13"/>
    </row>
    <row r="42" spans="1:30" s="16" customFormat="1" ht="16.5" customHeight="1">
      <c r="A42" s="13"/>
      <c r="B42" s="13" t="s">
        <v>27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3"/>
      <c r="Z42" s="13"/>
      <c r="AA42" s="13"/>
      <c r="AB42" s="13"/>
      <c r="AC42" s="13"/>
      <c r="AD42" s="1"/>
    </row>
    <row r="43" spans="1:29" ht="15.75">
      <c r="A43" s="13"/>
      <c r="B43" s="20" t="s">
        <v>11</v>
      </c>
      <c r="C43" s="13"/>
      <c r="D43" s="2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3"/>
      <c r="Z43" s="13"/>
      <c r="AA43" s="13"/>
      <c r="AB43" s="13"/>
      <c r="AC43" s="13"/>
    </row>
    <row r="44" spans="1:29" ht="15.75">
      <c r="A44" s="13"/>
      <c r="B44" s="27"/>
      <c r="C44" s="27"/>
      <c r="D44" s="2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3"/>
      <c r="Z44" s="13"/>
      <c r="AA44" s="13"/>
      <c r="AB44" s="13"/>
      <c r="AC44" s="13"/>
    </row>
    <row r="45" spans="1:25" s="13" customFormat="1" ht="16.5" thickBot="1">
      <c r="A45" s="28"/>
      <c r="B45" s="29" t="s">
        <v>33</v>
      </c>
      <c r="C45" s="29"/>
      <c r="D45" s="30"/>
      <c r="E45" s="29"/>
      <c r="F45" s="31"/>
      <c r="G45" s="29" t="s">
        <v>34</v>
      </c>
      <c r="H45" s="29"/>
      <c r="I45" s="29"/>
      <c r="J45" s="51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4"/>
      <c r="X45" s="28"/>
      <c r="Y45" s="28"/>
    </row>
    <row r="46" spans="2:29" ht="20.25">
      <c r="B46" s="1" t="s">
        <v>16</v>
      </c>
      <c r="C46" s="13">
        <v>12</v>
      </c>
      <c r="D46" s="32" t="s">
        <v>19</v>
      </c>
      <c r="E46" s="13">
        <v>45</v>
      </c>
      <c r="F46" s="33"/>
      <c r="G46" s="1" t="s">
        <v>16</v>
      </c>
      <c r="H46" s="13">
        <f aca="true" t="shared" si="0" ref="H46:H51">C46</f>
        <v>12</v>
      </c>
      <c r="I46" s="1" t="s">
        <v>19</v>
      </c>
      <c r="J46" s="52">
        <v>33</v>
      </c>
      <c r="K46" s="35" t="str">
        <f>IF(W46=J46,"GOED","FOUT")</f>
        <v>FOUT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>
        <f>B39/1000000+E46</f>
        <v>48</v>
      </c>
      <c r="X46" s="13"/>
      <c r="Y46" s="13"/>
      <c r="Z46" s="53"/>
      <c r="AA46" s="53"/>
      <c r="AB46" s="53"/>
      <c r="AC46" s="53"/>
    </row>
    <row r="47" spans="2:29" ht="15.75">
      <c r="B47" s="1" t="s">
        <v>0</v>
      </c>
      <c r="C47" s="13">
        <v>14</v>
      </c>
      <c r="D47" s="32" t="s">
        <v>15</v>
      </c>
      <c r="E47" s="13">
        <v>12</v>
      </c>
      <c r="F47" s="33"/>
      <c r="G47" s="1" t="s">
        <v>0</v>
      </c>
      <c r="H47" s="13">
        <f t="shared" si="0"/>
        <v>14</v>
      </c>
      <c r="I47" s="32" t="s">
        <v>15</v>
      </c>
      <c r="J47" s="54">
        <v>14</v>
      </c>
      <c r="K47" s="35" t="str">
        <f>IF(W47=J47,"GOED","FOUT")</f>
        <v>FOUT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8">
        <f>2*B39/1000000+E47</f>
        <v>18</v>
      </c>
      <c r="X47" s="13"/>
      <c r="Y47" s="13"/>
      <c r="Z47" s="13"/>
      <c r="AA47" s="13"/>
      <c r="AB47" s="13"/>
      <c r="AC47" s="13"/>
    </row>
    <row r="48" spans="2:29" ht="15.75">
      <c r="B48" s="1" t="s">
        <v>17</v>
      </c>
      <c r="C48" s="13">
        <v>40</v>
      </c>
      <c r="D48" s="32" t="s">
        <v>20</v>
      </c>
      <c r="E48" s="13">
        <v>5</v>
      </c>
      <c r="F48" s="33"/>
      <c r="G48" s="1" t="s">
        <v>17</v>
      </c>
      <c r="H48" s="13">
        <f t="shared" si="0"/>
        <v>40</v>
      </c>
      <c r="I48" s="32" t="s">
        <v>20</v>
      </c>
      <c r="J48" s="52">
        <v>15</v>
      </c>
      <c r="K48" s="35" t="str">
        <f>IF(W48=J48,"GOED","FOUT")</f>
        <v>FOUT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9">
        <f>E48</f>
        <v>5</v>
      </c>
      <c r="X48" s="17"/>
      <c r="Y48" s="17"/>
      <c r="Z48" s="13"/>
      <c r="AA48" s="13"/>
      <c r="AB48" s="13"/>
      <c r="AC48" s="13"/>
    </row>
    <row r="49" spans="2:29" ht="15.75">
      <c r="B49" s="1" t="s">
        <v>1</v>
      </c>
      <c r="C49" s="55">
        <f>(E83+E84)*2</f>
        <v>18</v>
      </c>
      <c r="D49" s="32" t="s">
        <v>2</v>
      </c>
      <c r="E49" s="55">
        <f>C49-2</f>
        <v>16</v>
      </c>
      <c r="F49" s="33"/>
      <c r="G49" s="1" t="s">
        <v>1</v>
      </c>
      <c r="H49" s="13">
        <f t="shared" si="0"/>
        <v>18</v>
      </c>
      <c r="I49" s="32" t="s">
        <v>2</v>
      </c>
      <c r="J49" s="52">
        <v>8</v>
      </c>
      <c r="K49" s="35" t="str">
        <f>IF(W49=J49,"GOED","FOUT")</f>
        <v>FOUT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9">
        <f>E49</f>
        <v>16</v>
      </c>
      <c r="X49" s="17"/>
      <c r="Y49" s="17"/>
      <c r="Z49" s="13"/>
      <c r="AA49" s="13"/>
      <c r="AB49" s="13"/>
      <c r="AC49" s="13"/>
    </row>
    <row r="50" spans="2:29" ht="15.75">
      <c r="B50" s="1" t="s">
        <v>18</v>
      </c>
      <c r="C50" s="13">
        <v>10</v>
      </c>
      <c r="D50" s="32" t="s">
        <v>21</v>
      </c>
      <c r="E50" s="13">
        <v>18</v>
      </c>
      <c r="F50" s="33"/>
      <c r="G50" s="1" t="s">
        <v>18</v>
      </c>
      <c r="H50" s="13">
        <f t="shared" si="0"/>
        <v>10</v>
      </c>
      <c r="I50" s="32" t="s">
        <v>21</v>
      </c>
      <c r="J50" s="52">
        <v>15</v>
      </c>
      <c r="K50" s="35" t="str">
        <f>IF(W50=J50,"GOED","FOUT")</f>
        <v>FOUT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40">
        <f>E50-3*B39/1000000</f>
        <v>9</v>
      </c>
      <c r="X50" s="13"/>
      <c r="Y50" s="13"/>
      <c r="Z50" s="13"/>
      <c r="AA50" s="13"/>
      <c r="AB50" s="13"/>
      <c r="AC50" s="13"/>
    </row>
    <row r="51" spans="2:29" ht="15.75">
      <c r="B51" s="1" t="s">
        <v>3</v>
      </c>
      <c r="C51" s="13">
        <v>2</v>
      </c>
      <c r="D51" s="32"/>
      <c r="E51" s="13"/>
      <c r="F51" s="33"/>
      <c r="G51" s="13" t="s">
        <v>3</v>
      </c>
      <c r="H51" s="13">
        <f t="shared" si="0"/>
        <v>2</v>
      </c>
      <c r="W51" s="14"/>
      <c r="X51" s="13"/>
      <c r="Y51" s="13"/>
      <c r="Z51" s="13"/>
      <c r="AA51" s="13"/>
      <c r="AB51" s="13"/>
      <c r="AC51" s="13"/>
    </row>
    <row r="52" spans="1:29" ht="16.5" thickBot="1">
      <c r="A52" s="13"/>
      <c r="B52" s="13"/>
      <c r="C52" s="41">
        <f>SUM(C46:C51)</f>
        <v>96</v>
      </c>
      <c r="D52" s="42"/>
      <c r="E52" s="41">
        <f>SUM(E46:E51)</f>
        <v>96</v>
      </c>
      <c r="F52" s="43"/>
      <c r="G52" s="13"/>
      <c r="H52" s="41">
        <f>SUM(H46:H51)</f>
        <v>96</v>
      </c>
      <c r="I52" s="42"/>
      <c r="J52" s="41">
        <f>SUM(J46:J51)</f>
        <v>85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3"/>
      <c r="AB52" s="13"/>
      <c r="AC52" s="13"/>
    </row>
    <row r="53" spans="1:29" ht="16.5" thickTop="1">
      <c r="A53" s="13"/>
      <c r="B53" s="13"/>
      <c r="C53" s="44" t="str">
        <f>IF(C52=E52,"DEBETTELLING=CREDITTELLING","NOG GEEN EVENWICHT")</f>
        <v>DEBETTELLING=CREDITTELLING</v>
      </c>
      <c r="D53" s="13"/>
      <c r="F53" s="43"/>
      <c r="G53" s="13"/>
      <c r="H53" s="44" t="str">
        <f>IF(H52=J52,"DEBETTELLING=CREDITTELLING","NOG GEEN EVENWICHT")</f>
        <v>NOG GEEN EVENWICHT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</row>
    <row r="54" spans="1:15" s="21" customFormat="1" ht="18.75">
      <c r="A54" s="21"/>
      <c r="B54" s="22" t="s">
        <v>4</v>
      </c>
      <c r="F54" s="45"/>
      <c r="H54" s="56"/>
      <c r="I54" s="57" t="s">
        <v>48</v>
      </c>
      <c r="J54" s="56"/>
      <c r="K54" s="56"/>
      <c r="L54" s="56"/>
      <c r="M54" s="56"/>
      <c r="N54" s="56"/>
      <c r="O54" s="56"/>
    </row>
    <row r="55" spans="26:29" ht="15.75">
      <c r="Z55" s="13"/>
      <c r="AA55" s="13"/>
      <c r="AB55" s="13"/>
      <c r="AC55" s="13"/>
    </row>
    <row r="56" spans="1:29" ht="15.75">
      <c r="A56" s="12"/>
      <c r="B56" s="12"/>
      <c r="C56" s="12"/>
      <c r="D56" s="12"/>
      <c r="E56" s="58"/>
      <c r="F56" s="5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</row>
    <row r="57" spans="10:29" ht="15.7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</row>
    <row r="58" spans="23:29" ht="15.75">
      <c r="W58" s="14"/>
      <c r="X58" s="13"/>
      <c r="Y58" s="13"/>
      <c r="Z58" s="13"/>
      <c r="AA58" s="13"/>
      <c r="AB58" s="13"/>
      <c r="AC58" s="13"/>
    </row>
    <row r="59" spans="23:29" ht="15.75">
      <c r="W59" s="14"/>
      <c r="X59" s="13"/>
      <c r="Y59" s="13"/>
      <c r="Z59" s="13"/>
      <c r="AA59" s="13"/>
      <c r="AB59" s="13"/>
      <c r="AC59" s="13"/>
    </row>
    <row r="60" spans="1:30" s="59" customFormat="1" ht="18.75">
      <c r="A60" s="18" t="s">
        <v>35</v>
      </c>
      <c r="B60" s="13" t="s">
        <v>36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7"/>
      <c r="AB60" s="17"/>
      <c r="AC60" s="17"/>
      <c r="AD60" s="1"/>
    </row>
    <row r="61" spans="1:29" ht="15.75">
      <c r="A61" s="13"/>
      <c r="B61" s="26">
        <f>E85*1000</f>
        <v>8000</v>
      </c>
      <c r="C61" s="13" t="s">
        <v>37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7"/>
      <c r="AA61" s="17"/>
      <c r="AB61" s="17"/>
      <c r="AC61" s="17"/>
    </row>
    <row r="62" spans="1:29" ht="15.75">
      <c r="A62" s="13"/>
      <c r="B62" s="26" t="s">
        <v>38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7"/>
      <c r="AA62" s="17"/>
      <c r="AB62" s="17"/>
      <c r="AC62" s="17"/>
    </row>
    <row r="63" spans="1:29" ht="15.75">
      <c r="A63" s="13"/>
      <c r="B63" s="13" t="s">
        <v>41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</row>
    <row r="64" spans="1:29" ht="15.75">
      <c r="A64" s="13"/>
      <c r="B64" s="13" t="s">
        <v>39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</row>
    <row r="65" spans="1:29" ht="15.75">
      <c r="A65" s="13"/>
      <c r="B65" s="13" t="s">
        <v>40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</row>
    <row r="66" spans="1:29" ht="15.75">
      <c r="A66" s="13"/>
      <c r="B66" s="20" t="s">
        <v>11</v>
      </c>
      <c r="C66" s="13"/>
      <c r="D66" s="2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</row>
    <row r="67" spans="1:29" ht="15.75">
      <c r="A67" s="13"/>
      <c r="B67" s="27"/>
      <c r="C67" s="27"/>
      <c r="D67" s="2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</row>
    <row r="68" spans="1:29" ht="16.5" thickBot="1">
      <c r="A68" s="28"/>
      <c r="B68" s="29" t="s">
        <v>33</v>
      </c>
      <c r="C68" s="29"/>
      <c r="D68" s="30"/>
      <c r="E68" s="29"/>
      <c r="F68" s="31"/>
      <c r="G68" s="29" t="s">
        <v>34</v>
      </c>
      <c r="H68" s="29"/>
      <c r="I68" s="29"/>
      <c r="J68" s="29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14"/>
      <c r="X68" s="28"/>
      <c r="Y68" s="28"/>
      <c r="Z68" s="13"/>
      <c r="AA68" s="13"/>
      <c r="AB68" s="13"/>
      <c r="AC68" s="13"/>
    </row>
    <row r="69" spans="2:29" ht="20.25">
      <c r="B69" s="1" t="s">
        <v>16</v>
      </c>
      <c r="C69" s="13">
        <v>17</v>
      </c>
      <c r="D69" s="32" t="s">
        <v>19</v>
      </c>
      <c r="E69" s="13">
        <v>45</v>
      </c>
      <c r="F69" s="33"/>
      <c r="G69" s="1" t="s">
        <v>16</v>
      </c>
      <c r="H69" s="13">
        <f aca="true" t="shared" si="1" ref="H69:H74">C69</f>
        <v>17</v>
      </c>
      <c r="I69" s="1" t="s">
        <v>19</v>
      </c>
      <c r="J69" s="34">
        <v>1</v>
      </c>
      <c r="K69" s="35" t="str">
        <f aca="true" t="shared" si="2" ref="K69:K74">IF(W69=J69,"GOED","FOUT")</f>
        <v>FOUT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>
        <f>E69</f>
        <v>45</v>
      </c>
      <c r="X69" s="13"/>
      <c r="Y69" s="13"/>
      <c r="Z69" s="53"/>
      <c r="AA69" s="53"/>
      <c r="AB69" s="53"/>
      <c r="AC69" s="53"/>
    </row>
    <row r="70" spans="2:29" ht="15.75">
      <c r="B70" s="1" t="s">
        <v>0</v>
      </c>
      <c r="C70" s="13">
        <v>14</v>
      </c>
      <c r="D70" s="32" t="s">
        <v>15</v>
      </c>
      <c r="E70" s="13">
        <v>12</v>
      </c>
      <c r="F70" s="33"/>
      <c r="G70" s="1" t="s">
        <v>0</v>
      </c>
      <c r="H70" s="13">
        <f t="shared" si="1"/>
        <v>14</v>
      </c>
      <c r="I70" s="32" t="s">
        <v>15</v>
      </c>
      <c r="J70" s="37">
        <v>1</v>
      </c>
      <c r="K70" s="35" t="str">
        <f t="shared" si="2"/>
        <v>FOUT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8">
        <f>E70</f>
        <v>12</v>
      </c>
      <c r="X70" s="13"/>
      <c r="Y70" s="13"/>
      <c r="Z70" s="13"/>
      <c r="AA70" s="13"/>
      <c r="AB70" s="13"/>
      <c r="AC70" s="13"/>
    </row>
    <row r="71" spans="2:29" ht="15.75">
      <c r="B71" s="1" t="s">
        <v>17</v>
      </c>
      <c r="C71" s="13">
        <v>40</v>
      </c>
      <c r="D71" s="32" t="s">
        <v>20</v>
      </c>
      <c r="E71" s="13">
        <v>5</v>
      </c>
      <c r="F71" s="33"/>
      <c r="G71" s="1" t="s">
        <v>17</v>
      </c>
      <c r="H71" s="13">
        <f t="shared" si="1"/>
        <v>40</v>
      </c>
      <c r="I71" s="32" t="s">
        <v>20</v>
      </c>
      <c r="J71" s="34">
        <v>1</v>
      </c>
      <c r="K71" s="35" t="str">
        <f t="shared" si="2"/>
        <v>FOUT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9">
        <f>E71</f>
        <v>5</v>
      </c>
      <c r="X71" s="17"/>
      <c r="Y71" s="17"/>
      <c r="Z71" s="13"/>
      <c r="AA71" s="13"/>
      <c r="AB71" s="13"/>
      <c r="AC71" s="13"/>
    </row>
    <row r="72" spans="2:29" ht="15.75">
      <c r="B72" s="1" t="s">
        <v>1</v>
      </c>
      <c r="C72" s="55">
        <f>(D6+E83)*3</f>
        <v>12</v>
      </c>
      <c r="D72" s="60"/>
      <c r="F72" s="33"/>
      <c r="G72" s="1" t="s">
        <v>1</v>
      </c>
      <c r="H72" s="13">
        <f t="shared" si="1"/>
        <v>12</v>
      </c>
      <c r="I72" s="32" t="s">
        <v>42</v>
      </c>
      <c r="J72" s="37">
        <v>1</v>
      </c>
      <c r="K72" s="35" t="str">
        <f t="shared" si="2"/>
        <v>FOUT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9">
        <f>B61/1000</f>
        <v>8</v>
      </c>
      <c r="X72" s="17"/>
      <c r="Y72" s="17"/>
      <c r="Z72" s="13"/>
      <c r="AA72" s="13"/>
      <c r="AB72" s="13"/>
      <c r="AC72" s="13"/>
    </row>
    <row r="73" spans="2:29" ht="15.75">
      <c r="B73" s="1" t="s">
        <v>18</v>
      </c>
      <c r="C73" s="13">
        <v>10</v>
      </c>
      <c r="D73" s="32" t="s">
        <v>2</v>
      </c>
      <c r="E73" s="55">
        <f>C72+3</f>
        <v>15</v>
      </c>
      <c r="F73" s="33"/>
      <c r="G73" s="1" t="s">
        <v>18</v>
      </c>
      <c r="H73" s="13">
        <f t="shared" si="1"/>
        <v>10</v>
      </c>
      <c r="I73" s="32" t="s">
        <v>2</v>
      </c>
      <c r="J73" s="34">
        <v>1</v>
      </c>
      <c r="K73" s="35" t="str">
        <f t="shared" si="2"/>
        <v>FOUT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40">
        <f>E73</f>
        <v>15</v>
      </c>
      <c r="X73" s="13"/>
      <c r="Y73" s="13"/>
      <c r="Z73" s="13"/>
      <c r="AA73" s="13"/>
      <c r="AB73" s="13"/>
      <c r="AC73" s="13"/>
    </row>
    <row r="74" spans="2:29" ht="15.75">
      <c r="B74" s="1" t="s">
        <v>3</v>
      </c>
      <c r="C74" s="13">
        <v>2</v>
      </c>
      <c r="D74" s="32" t="s">
        <v>21</v>
      </c>
      <c r="E74" s="13">
        <v>18</v>
      </c>
      <c r="F74" s="33"/>
      <c r="G74" s="13" t="s">
        <v>3</v>
      </c>
      <c r="H74" s="13">
        <f t="shared" si="1"/>
        <v>2</v>
      </c>
      <c r="I74" s="32" t="s">
        <v>21</v>
      </c>
      <c r="J74" s="34">
        <v>14</v>
      </c>
      <c r="K74" s="35" t="str">
        <f t="shared" si="2"/>
        <v>FOUT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14">
        <f>E74-J72</f>
        <v>17</v>
      </c>
      <c r="X74" s="13"/>
      <c r="Y74" s="13"/>
      <c r="Z74" s="13"/>
      <c r="AA74" s="13"/>
      <c r="AB74" s="13"/>
      <c r="AC74" s="13"/>
    </row>
    <row r="75" spans="1:29" ht="16.5" thickBot="1">
      <c r="A75" s="13"/>
      <c r="B75" s="13"/>
      <c r="C75" s="41">
        <f>SUM(C69:C74)</f>
        <v>95</v>
      </c>
      <c r="D75" s="42"/>
      <c r="E75" s="41">
        <f>SUM(E69:E74)</f>
        <v>95</v>
      </c>
      <c r="F75" s="43"/>
      <c r="G75" s="13"/>
      <c r="H75" s="41">
        <f>SUM(H69:H74)</f>
        <v>95</v>
      </c>
      <c r="I75" s="42"/>
      <c r="J75" s="41">
        <f>SUM(J69:J74)</f>
        <v>19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</row>
    <row r="76" spans="1:29" ht="16.5" thickTop="1">
      <c r="A76" s="13"/>
      <c r="B76" s="13"/>
      <c r="C76" s="44" t="str">
        <f>IF(C75=E75,"DEBETTELLING=CREDITTELLING","NOG GEEN EVENWICHT")</f>
        <v>DEBETTELLING=CREDITTELLING</v>
      </c>
      <c r="D76" s="13"/>
      <c r="F76" s="43"/>
      <c r="G76" s="13"/>
      <c r="H76" s="44" t="str">
        <f>IF(H75=J75,"DEBETTELLING=CREDITTELLING","NOG GEEN EVENWICHT")</f>
        <v>NOG GEEN EVENWICHT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3"/>
      <c r="Y76" s="13"/>
      <c r="Z76" s="13"/>
      <c r="AA76" s="13"/>
      <c r="AB76" s="13"/>
      <c r="AC76" s="13"/>
    </row>
    <row r="77" spans="2:29" ht="18.75">
      <c r="B77" s="61"/>
      <c r="C77" s="62"/>
      <c r="D77" s="62"/>
      <c r="E77" s="62"/>
      <c r="F77" s="63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4"/>
      <c r="X77" s="62"/>
      <c r="Y77" s="62"/>
      <c r="Z77" s="13"/>
      <c r="AA77" s="13"/>
      <c r="AB77" s="13"/>
      <c r="AC77" s="13"/>
    </row>
    <row r="78" spans="26:29" ht="15.75">
      <c r="Z78" s="13"/>
      <c r="AA78" s="13"/>
      <c r="AB78" s="13"/>
      <c r="AC78" s="13"/>
    </row>
    <row r="79" spans="1:8" ht="18.75">
      <c r="A79" s="65"/>
      <c r="B79" s="66" t="s">
        <v>51</v>
      </c>
      <c r="C79" s="65"/>
      <c r="D79" s="65"/>
      <c r="E79" s="65"/>
      <c r="F79" s="50"/>
      <c r="G79" s="13"/>
      <c r="H79" s="13"/>
    </row>
    <row r="80" spans="1:8" ht="18.75">
      <c r="A80" s="19"/>
      <c r="B80" s="66" t="s">
        <v>44</v>
      </c>
      <c r="C80" s="67"/>
      <c r="D80" s="18"/>
      <c r="E80" s="19"/>
      <c r="F80" s="50"/>
      <c r="G80" s="13"/>
      <c r="H80" s="13"/>
    </row>
    <row r="81" spans="1:8" ht="18.75">
      <c r="A81" s="19"/>
      <c r="B81" s="66"/>
      <c r="C81" s="67"/>
      <c r="D81" s="18"/>
      <c r="E81" s="19"/>
      <c r="F81" s="50"/>
      <c r="G81" s="13"/>
      <c r="H81" s="13"/>
    </row>
    <row r="82" spans="1:8" ht="18.75">
      <c r="A82" s="19"/>
      <c r="B82" s="68" t="s">
        <v>7</v>
      </c>
      <c r="C82" s="69"/>
      <c r="D82" s="70"/>
      <c r="E82" s="71">
        <v>3</v>
      </c>
      <c r="F82" s="50"/>
      <c r="G82" s="13"/>
      <c r="H82" s="13"/>
    </row>
    <row r="83" spans="1:8" ht="18.75">
      <c r="A83" s="19"/>
      <c r="B83" s="72" t="s">
        <v>8</v>
      </c>
      <c r="C83" s="73"/>
      <c r="D83" s="74"/>
      <c r="E83" s="71">
        <v>4</v>
      </c>
      <c r="F83" s="50"/>
      <c r="G83" s="13"/>
      <c r="H83" s="13"/>
    </row>
    <row r="84" spans="1:8" ht="18.75">
      <c r="A84" s="19"/>
      <c r="B84" s="75" t="s">
        <v>47</v>
      </c>
      <c r="C84" s="73"/>
      <c r="D84" s="74"/>
      <c r="E84" s="71">
        <v>5</v>
      </c>
      <c r="F84" s="50"/>
      <c r="G84" s="13"/>
      <c r="H84" s="13"/>
    </row>
    <row r="85" spans="1:8" ht="18.75">
      <c r="A85" s="19"/>
      <c r="B85" s="76" t="s">
        <v>9</v>
      </c>
      <c r="C85" s="77"/>
      <c r="D85" s="78"/>
      <c r="E85" s="71">
        <v>8</v>
      </c>
      <c r="F85" s="50"/>
      <c r="G85" s="13"/>
      <c r="H85" s="13"/>
    </row>
    <row r="86" spans="1:8" ht="20.25">
      <c r="A86" s="24"/>
      <c r="C86" s="24"/>
      <c r="D86" s="24"/>
      <c r="E86" s="24"/>
      <c r="F86" s="50"/>
      <c r="G86" s="13"/>
      <c r="H86" s="13"/>
    </row>
    <row r="87" s="21" customFormat="1" ht="18.75">
      <c r="B87" s="22" t="s">
        <v>13</v>
      </c>
    </row>
    <row r="90" ht="20.25">
      <c r="B90" s="79" t="s">
        <v>14</v>
      </c>
    </row>
    <row r="106" spans="23:29" ht="15.75">
      <c r="W106" s="14"/>
      <c r="X106" s="13"/>
      <c r="Y106" s="13"/>
      <c r="Z106" s="13"/>
      <c r="AA106" s="13"/>
      <c r="AB106" s="13"/>
      <c r="AC106" s="13"/>
    </row>
    <row r="107" spans="1:29" ht="15.75">
      <c r="A107" s="13"/>
      <c r="B107" s="13"/>
      <c r="C107" s="13"/>
      <c r="D107" s="13"/>
      <c r="E107" s="13"/>
      <c r="F107" s="5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</row>
    <row r="108" spans="1:29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</row>
    <row r="109" spans="9:29" ht="15.75"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</row>
    <row r="110" spans="1:29" ht="15.75">
      <c r="A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</row>
    <row r="111" spans="1:29" ht="15.75">
      <c r="A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</row>
    <row r="191" spans="2:11" ht="20.25">
      <c r="B191" s="8" t="s">
        <v>49</v>
      </c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2:11" ht="15.75">
      <c r="B192" s="13" t="s">
        <v>50</v>
      </c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11" ht="15.75">
      <c r="B193" s="13" t="s">
        <v>52</v>
      </c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2:11" ht="14.25">
      <c r="B194" s="80" t="s">
        <v>54</v>
      </c>
      <c r="C194" s="81"/>
      <c r="D194" s="81"/>
      <c r="E194" s="81"/>
      <c r="F194" s="81"/>
      <c r="G194" s="81"/>
      <c r="H194" s="81"/>
      <c r="I194" s="81"/>
      <c r="J194" s="81"/>
      <c r="K194" s="81"/>
    </row>
    <row r="197" spans="2:23" s="53" customFormat="1" ht="20.25">
      <c r="B197" s="1"/>
      <c r="C197" s="1"/>
      <c r="D197" s="1"/>
      <c r="E197" s="1"/>
      <c r="F197" s="1"/>
      <c r="G197" s="1"/>
      <c r="H197" s="1"/>
      <c r="I197" s="1"/>
      <c r="J197" s="1"/>
      <c r="K197" s="1"/>
      <c r="W197" s="10"/>
    </row>
    <row r="198" s="13" customFormat="1" ht="15.75">
      <c r="W198" s="14"/>
    </row>
    <row r="199" s="13" customFormat="1" ht="15.75">
      <c r="W199" s="14"/>
    </row>
    <row r="200" s="81" customFormat="1" ht="14.25">
      <c r="B200" s="81"/>
    </row>
  </sheetData>
  <sheetProtection password="DB98" sheet="1" objects="1" scenarios="1"/>
  <hyperlinks>
    <hyperlink ref="B32" location="A54" display="volgende"/>
    <hyperlink ref="B54" location="Sheet1!A76" display="volgende"/>
    <hyperlink ref="B87" location="B2" display="naar boven"/>
    <hyperlink ref="I54" location="B200" display="HINTS (INGbank)"/>
    <hyperlink ref="B194" location="Sheet1!B38" display="terug naar oefening b"/>
    <hyperlink ref="B10" location="Sheet1!A32" display="BEGIN"/>
  </hyperlink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van Valburch</dc:creator>
  <cp:keywords/>
  <dc:description>www.rendement-havo.nl</dc:description>
  <cp:lastModifiedBy>roelvv</cp:lastModifiedBy>
  <dcterms:created xsi:type="dcterms:W3CDTF">2000-08-18T16:19:03Z</dcterms:created>
  <dcterms:modified xsi:type="dcterms:W3CDTF">2001-11-28T09:21:22Z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